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9E0503C4-DA83-45CC-8AE6-F0A0F16A3896}" xr6:coauthVersionLast="47" xr6:coauthVersionMax="47" xr10:uidLastSave="{00000000-0000-0000-0000-000000000000}"/>
  <bookViews>
    <workbookView xWindow="-28920" yWindow="10830" windowWidth="29040" windowHeight="15720" xr2:uid="{00000000-000D-0000-FFFF-FFFF00000000}"/>
  </bookViews>
  <sheets>
    <sheet name="양식" sheetId="1" r:id="rId1"/>
    <sheet name="샘플" sheetId="2" r:id="rId2"/>
    <sheet name="작성가이드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2" l="1"/>
  <c r="D7" i="2"/>
  <c r="G8" i="2"/>
  <c r="D6" i="2"/>
  <c r="G6" i="2"/>
  <c r="D6" i="1"/>
  <c r="D10" i="1" s="1"/>
  <c r="D8" i="2"/>
  <c r="I40" i="1"/>
  <c r="I39" i="1"/>
  <c r="I38" i="1"/>
  <c r="I37" i="1"/>
  <c r="I37" i="2"/>
  <c r="I38" i="2"/>
  <c r="I39" i="2"/>
  <c r="I40" i="2"/>
  <c r="I40" i="3"/>
  <c r="I39" i="3"/>
  <c r="I38" i="3"/>
  <c r="I37" i="3"/>
  <c r="J37" i="3" s="1"/>
  <c r="I36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D10" i="3"/>
  <c r="D8" i="3"/>
  <c r="E4" i="3"/>
  <c r="I36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G7" i="2" s="1"/>
  <c r="I16" i="2"/>
  <c r="I15" i="2"/>
  <c r="E4" i="2"/>
  <c r="I36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G6" i="1" s="1"/>
  <c r="G7" i="1" s="1"/>
  <c r="I18" i="1"/>
  <c r="I17" i="1"/>
  <c r="I16" i="1"/>
  <c r="I15" i="1"/>
  <c r="E4" i="1"/>
  <c r="G6" i="3" l="1"/>
  <c r="G7" i="3" s="1"/>
  <c r="J38" i="3"/>
  <c r="J39" i="3"/>
  <c r="J40" i="3"/>
  <c r="D8" i="1"/>
  <c r="J37" i="1"/>
  <c r="J38" i="1"/>
  <c r="J39" i="1"/>
  <c r="J40" i="1"/>
  <c r="J40" i="2"/>
  <c r="J37" i="2"/>
  <c r="J38" i="2"/>
  <c r="J39" i="2"/>
  <c r="G9" i="2"/>
  <c r="G10" i="2" s="1"/>
  <c r="G11" i="2" s="1"/>
  <c r="D9" i="2"/>
  <c r="G9" i="3"/>
  <c r="G10" i="3" s="1"/>
  <c r="G11" i="3" s="1"/>
  <c r="D9" i="3"/>
  <c r="D9" i="1"/>
  <c r="G9" i="1"/>
  <c r="G10" i="1" s="1"/>
  <c r="G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PC_1M</author>
    <author>강사 공나양</author>
  </authors>
  <commentList>
    <comment ref="B3" authorId="0" shapeId="0" xr:uid="{00000000-0006-0000-0200-000001000000}">
      <text>
        <r>
          <rPr>
            <b/>
            <sz val="9"/>
            <color rgb="FF000000"/>
            <rFont val="굴림"/>
            <family val="3"/>
            <charset val="129"/>
          </rPr>
          <t xml:space="preserve">발주량 :
</t>
        </r>
        <r>
          <rPr>
            <sz val="9"/>
            <color rgb="FF000000"/>
            <rFont val="굴림"/>
            <family val="3"/>
            <charset val="129"/>
          </rPr>
          <t>고객으로부터 요구받은 물량</t>
        </r>
      </text>
    </comment>
    <comment ref="D3" authorId="0" shapeId="0" xr:uid="{00000000-0006-0000-0200-000002000000}">
      <text>
        <r>
          <rPr>
            <b/>
            <sz val="9"/>
            <color rgb="FF000000"/>
            <rFont val="굴림"/>
            <family val="3"/>
            <charset val="129"/>
          </rPr>
          <t xml:space="preserve">생산량:
</t>
        </r>
        <r>
          <rPr>
            <sz val="9"/>
            <color rgb="FF000000"/>
            <rFont val="굴림"/>
            <family val="3"/>
            <charset val="129"/>
          </rPr>
          <t>실제 생산량</t>
        </r>
      </text>
    </comment>
    <comment ref="E4" authorId="0" shapeId="0" xr:uid="{00000000-0006-0000-0200-000003000000}">
      <text>
        <r>
          <rPr>
            <b/>
            <sz val="9"/>
            <color rgb="FF000000"/>
            <rFont val="굴림"/>
            <family val="3"/>
            <charset val="129"/>
          </rPr>
          <t xml:space="preserve">생산률:
</t>
        </r>
        <r>
          <rPr>
            <sz val="9"/>
            <color rgb="FF000000"/>
            <rFont val="굴림"/>
            <family val="3"/>
            <charset val="129"/>
          </rPr>
          <t>발주량 대비 생산량</t>
        </r>
      </text>
    </comment>
    <comment ref="D7" authorId="0" shapeId="0" xr:uid="{00000000-0006-0000-0200-000004000000}">
      <text>
        <r>
          <rPr>
            <b/>
            <sz val="9"/>
            <color rgb="FF000000"/>
            <rFont val="굴림"/>
            <family val="3"/>
            <charset val="129"/>
          </rPr>
          <t xml:space="preserve">납품가:
</t>
        </r>
        <r>
          <rPr>
            <sz val="9"/>
            <color rgb="FF000000"/>
            <rFont val="굴림"/>
            <family val="3"/>
            <charset val="129"/>
          </rPr>
          <t>고객에게 제공하는 가격</t>
        </r>
      </text>
    </comment>
    <comment ref="B8" authorId="0" shapeId="0" xr:uid="{00000000-0006-0000-02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재고수량:
</t>
        </r>
        <r>
          <rPr>
            <sz val="9"/>
            <color rgb="FF000000"/>
            <rFont val="굴림"/>
            <family val="3"/>
            <charset val="129"/>
          </rPr>
          <t>생산량 - 발주량</t>
        </r>
      </text>
    </comment>
    <comment ref="G8" authorId="0" shapeId="0" xr:uid="{00000000-0006-0000-0200-000006000000}">
      <text>
        <r>
          <rPr>
            <b/>
            <sz val="9"/>
            <color rgb="FF000000"/>
            <rFont val="굴림"/>
            <family val="3"/>
            <charset val="129"/>
          </rPr>
          <t xml:space="preserve">견적단가 : 
</t>
        </r>
        <r>
          <rPr>
            <sz val="9"/>
            <color rgb="FF000000"/>
            <rFont val="굴림"/>
            <family val="3"/>
            <charset val="129"/>
          </rPr>
          <t>고객에게 견적한 가격. 납품가보다 높을수도 있고, 같은 경우도 있음</t>
        </r>
      </text>
    </comment>
    <comment ref="G9" authorId="0" shapeId="0" xr:uid="{00000000-0006-0000-0200-000007000000}">
      <text>
        <r>
          <rPr>
            <b/>
            <sz val="9"/>
            <color rgb="FF000000"/>
            <rFont val="굴림"/>
            <family val="3"/>
            <charset val="129"/>
          </rPr>
          <t xml:space="preserve">매출원가 : 
</t>
        </r>
        <r>
          <rPr>
            <sz val="9"/>
            <color rgb="FF000000"/>
            <rFont val="굴림"/>
            <family val="3"/>
            <charset val="129"/>
          </rPr>
          <t>총 원가내역서의 합계</t>
        </r>
      </text>
    </comment>
    <comment ref="B11" authorId="1" shapeId="0" xr:uid="{CE632F59-0CEA-48CE-8C07-E6A6BF4594C5}">
      <text>
        <r>
          <rPr>
            <b/>
            <sz val="9"/>
            <color indexed="81"/>
            <rFont val="돋움"/>
            <family val="3"/>
            <charset val="129"/>
          </rPr>
          <t>실매출액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통장입금액
</t>
        </r>
      </text>
    </comment>
    <comment ref="B15" authorId="0" shapeId="0" xr:uid="{00000000-0006-0000-0200-000008000000}">
      <text>
        <r>
          <rPr>
            <b/>
            <sz val="9"/>
            <color rgb="FF000000"/>
            <rFont val="굴림"/>
            <family val="3"/>
            <charset val="129"/>
          </rPr>
          <t xml:space="preserve">원재료비 :
</t>
        </r>
        <r>
          <rPr>
            <sz val="9"/>
            <color rgb="FF000000"/>
            <rFont val="굴림"/>
            <family val="3"/>
            <charset val="129"/>
          </rPr>
          <t>제품생산에 직접적인 재료비</t>
        </r>
      </text>
    </comment>
    <comment ref="B24" authorId="0" shapeId="0" xr:uid="{00000000-0006-0000-0200-000009000000}">
      <text>
        <r>
          <rPr>
            <b/>
            <sz val="9"/>
            <color rgb="FF000000"/>
            <rFont val="굴림"/>
            <family val="3"/>
            <charset val="129"/>
          </rPr>
          <t xml:space="preserve">보조재료비:
</t>
        </r>
        <r>
          <rPr>
            <sz val="9"/>
            <color rgb="FF000000"/>
            <rFont val="굴림"/>
            <family val="3"/>
            <charset val="129"/>
          </rPr>
          <t>제품생산에 보조적으로 들어가는 포장지 등</t>
        </r>
      </text>
    </comment>
    <comment ref="B26" authorId="0" shapeId="0" xr:uid="{00000000-0006-0000-0200-00000A000000}">
      <text>
        <r>
          <rPr>
            <b/>
            <sz val="9"/>
            <color rgb="FF000000"/>
            <rFont val="굴림"/>
            <family val="3"/>
            <charset val="129"/>
          </rPr>
          <t xml:space="preserve">노무비 :
</t>
        </r>
        <r>
          <rPr>
            <sz val="9"/>
            <color rgb="FF000000"/>
            <rFont val="굴림"/>
            <family val="3"/>
            <charset val="129"/>
          </rPr>
          <t>제품생산에 필요한 노무비를 산출한 비용</t>
        </r>
      </text>
    </comment>
    <comment ref="B27" authorId="0" shapeId="0" xr:uid="{00000000-0006-0000-0200-00000B000000}">
      <text>
        <r>
          <rPr>
            <b/>
            <sz val="9"/>
            <color rgb="FF000000"/>
            <rFont val="굴림"/>
            <family val="3"/>
            <charset val="129"/>
          </rPr>
          <t xml:space="preserve">경비:
</t>
        </r>
        <r>
          <rPr>
            <sz val="9"/>
            <color rgb="FF000000"/>
            <rFont val="굴림"/>
            <family val="3"/>
            <charset val="129"/>
          </rPr>
          <t>제품 제조에 간접적으로 소요되는 고정 및 변동비용</t>
        </r>
      </text>
    </comment>
    <comment ref="B37" authorId="0" shapeId="0" xr:uid="{00000000-0006-0000-0200-00000C000000}">
      <text>
        <r>
          <rPr>
            <b/>
            <sz val="9"/>
            <color rgb="FF000000"/>
            <rFont val="굴림"/>
            <family val="3"/>
            <charset val="129"/>
          </rPr>
          <t xml:space="preserve">각원가별 합계 :
</t>
        </r>
        <r>
          <rPr>
            <sz val="9"/>
            <color rgb="FF000000"/>
            <rFont val="굴림"/>
            <family val="3"/>
            <charset val="129"/>
          </rPr>
          <t>원재료비 보조재료비 등 각 원가의 소계를 나타냄</t>
        </r>
      </text>
    </comment>
  </commentList>
</comments>
</file>

<file path=xl/sharedStrings.xml><?xml version="1.0" encoding="utf-8"?>
<sst xmlns="http://schemas.openxmlformats.org/spreadsheetml/2006/main" count="241" uniqueCount="76">
  <si>
    <t>백설탕</t>
  </si>
  <si>
    <t>정제수</t>
  </si>
  <si>
    <t>밀가루</t>
  </si>
  <si>
    <t>식</t>
  </si>
  <si>
    <t>5KG X 3개</t>
  </si>
  <si>
    <t>버터</t>
  </si>
  <si>
    <t>명</t>
  </si>
  <si>
    <t>경비</t>
  </si>
  <si>
    <t>장</t>
  </si>
  <si>
    <t>우유</t>
  </si>
  <si>
    <t>1KG X 50개</t>
  </si>
  <si>
    <t>1L X 10개</t>
  </si>
  <si>
    <t>비고</t>
  </si>
  <si>
    <t>업체</t>
  </si>
  <si>
    <t>생산률</t>
  </si>
  <si>
    <t>금액</t>
  </si>
  <si>
    <t>항목</t>
  </si>
  <si>
    <t>발주량</t>
  </si>
  <si>
    <t>수량</t>
  </si>
  <si>
    <t>이익률</t>
  </si>
  <si>
    <t>이익금</t>
  </si>
  <si>
    <t>규격</t>
  </si>
  <si>
    <t>생산량</t>
  </si>
  <si>
    <t>단가</t>
  </si>
  <si>
    <t>수식셀</t>
  </si>
  <si>
    <t>납품가</t>
  </si>
  <si>
    <t>구분</t>
  </si>
  <si>
    <t>포장지</t>
  </si>
  <si>
    <t>보조재료비</t>
  </si>
  <si>
    <t>재고수량</t>
  </si>
  <si>
    <t>납품수량</t>
  </si>
  <si>
    <t>상세내역</t>
  </si>
  <si>
    <t>※ 원가내역서</t>
  </si>
  <si>
    <t>실매출액</t>
  </si>
  <si>
    <t>견적단가</t>
  </si>
  <si>
    <t>생산처(공장)</t>
  </si>
  <si>
    <t>개당 단가</t>
  </si>
  <si>
    <t>매출원가</t>
  </si>
  <si>
    <t>제조원가 합계</t>
  </si>
  <si>
    <t>재고금액</t>
  </si>
  <si>
    <t>인건비</t>
  </si>
  <si>
    <r>
      <t xml:space="preserve">총매출액 </t>
    </r>
    <r>
      <rPr>
        <b/>
        <sz val="8"/>
        <color rgb="FF000000"/>
        <rFont val="맑은 고딕"/>
        <family val="3"/>
        <charset val="129"/>
      </rPr>
      <t>(납품가*납품수량)</t>
    </r>
  </si>
  <si>
    <t>1,000L</t>
  </si>
  <si>
    <t>원재료비</t>
  </si>
  <si>
    <t>100g</t>
  </si>
  <si>
    <t>00유통</t>
  </si>
  <si>
    <t>00제분</t>
  </si>
  <si>
    <t>KG</t>
  </si>
  <si>
    <t>전분</t>
  </si>
  <si>
    <t>C식품</t>
  </si>
  <si>
    <t>D식품</t>
  </si>
  <si>
    <t>정제소금</t>
  </si>
  <si>
    <t>액상과당</t>
  </si>
  <si>
    <t>00공장</t>
  </si>
  <si>
    <t>찹쌀가루</t>
  </si>
  <si>
    <t>노무비</t>
  </si>
  <si>
    <t>L</t>
  </si>
  <si>
    <t>제조기계</t>
  </si>
  <si>
    <t>전력,수도, 연구개발비 등</t>
  </si>
  <si>
    <t>500G X 6ro</t>
  </si>
  <si>
    <t>오븐기계 등 유지비</t>
  </si>
  <si>
    <t>5KG X 4개</t>
  </si>
  <si>
    <t>10,000원 X 5일 X 10시간</t>
  </si>
  <si>
    <r>
      <t>원가계산서</t>
    </r>
    <r>
      <rPr>
        <b/>
        <sz val="20"/>
        <color rgb="FF000000"/>
        <rFont val="맑은 고딕"/>
        <family val="3"/>
        <charset val="129"/>
      </rPr>
      <t xml:space="preserve">  ( 공 나 양 )</t>
    </r>
    <phoneticPr fontId="14" type="noConversion"/>
  </si>
  <si>
    <t>생산처(공장)</t>
    <phoneticPr fontId="14" type="noConversion"/>
  </si>
  <si>
    <t>농업기술센터</t>
    <phoneticPr fontId="14" type="noConversion"/>
  </si>
  <si>
    <t>생산일</t>
    <phoneticPr fontId="14" type="noConversion"/>
  </si>
  <si>
    <t>입력셀</t>
    <phoneticPr fontId="14" type="noConversion"/>
  </si>
  <si>
    <t>이익률</t>
    <phoneticPr fontId="14" type="noConversion"/>
  </si>
  <si>
    <t>실매출액 A</t>
    <phoneticPr fontId="14" type="noConversion"/>
  </si>
  <si>
    <t>이익금 A-B</t>
    <phoneticPr fontId="14" type="noConversion"/>
  </si>
  <si>
    <t>납품수량(가)</t>
    <phoneticPr fontId="14" type="noConversion"/>
  </si>
  <si>
    <t>개당 단가(나)</t>
    <phoneticPr fontId="14" type="noConversion"/>
  </si>
  <si>
    <t>매출원가(가*나) B</t>
    <phoneticPr fontId="14" type="noConversion"/>
  </si>
  <si>
    <t>납품가 (다)</t>
    <phoneticPr fontId="14" type="noConversion"/>
  </si>
  <si>
    <r>
      <t xml:space="preserve">총매출액 </t>
    </r>
    <r>
      <rPr>
        <b/>
        <sz val="8"/>
        <color rgb="FF000000"/>
        <rFont val="맑은 고딕"/>
        <family val="3"/>
        <charset val="129"/>
      </rPr>
      <t>(가*다)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</si>
</sst>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_ &quot;psc&quot;"/>
  </numFmts>
  <fonts count="19" x14ac:knownFonts="1">
    <font>
      <sz val="11"/>
      <color rgb="FF000000"/>
      <name val="맑은 고딕"/>
    </font>
    <font>
      <sz val="9"/>
      <color rgb="FF808080"/>
      <name val="맑은 고딕"/>
      <family val="3"/>
      <charset val="129"/>
    </font>
    <font>
      <b/>
      <sz val="28"/>
      <color rgb="FFFFFFFF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80808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EBF7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3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0" applyFont="1" applyFill="1">
      <alignment vertical="center"/>
    </xf>
    <xf numFmtId="0" fontId="1" fillId="0" borderId="0" xfId="1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176" fontId="1" fillId="4" borderId="1" xfId="0" applyNumberFormat="1" applyFont="1" applyFill="1" applyBorder="1">
      <alignment vertical="center"/>
    </xf>
    <xf numFmtId="177" fontId="4" fillId="5" borderId="1" xfId="0" applyNumberFormat="1" applyFont="1" applyFill="1" applyBorder="1" applyAlignment="1">
      <alignment horizontal="right" vertical="center" indent="1"/>
    </xf>
    <xf numFmtId="176" fontId="4" fillId="5" borderId="1" xfId="0" applyNumberFormat="1" applyFont="1" applyFill="1" applyBorder="1" applyAlignment="1">
      <alignment horizontal="right" vertical="center" indent="1"/>
    </xf>
    <xf numFmtId="176" fontId="5" fillId="5" borderId="1" xfId="0" applyNumberFormat="1" applyFont="1" applyFill="1" applyBorder="1" applyAlignment="1">
      <alignment horizontal="right" vertical="center" indent="1"/>
    </xf>
    <xf numFmtId="0" fontId="5" fillId="6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76" fontId="4" fillId="7" borderId="1" xfId="0" applyNumberFormat="1" applyFont="1" applyFill="1" applyBorder="1" applyAlignment="1">
      <alignment horizontal="center" vertical="center"/>
    </xf>
    <xf numFmtId="9" fontId="4" fillId="7" borderId="1" xfId="0" applyNumberFormat="1" applyFont="1" applyFill="1" applyBorder="1">
      <alignment vertical="center"/>
    </xf>
    <xf numFmtId="0" fontId="4" fillId="7" borderId="1" xfId="0" applyFont="1" applyFill="1" applyBorder="1">
      <alignment vertical="center"/>
    </xf>
    <xf numFmtId="176" fontId="4" fillId="7" borderId="1" xfId="0" applyNumberFormat="1" applyFont="1" applyFill="1" applyBorder="1">
      <alignment vertical="center"/>
    </xf>
    <xf numFmtId="0" fontId="1" fillId="7" borderId="1" xfId="0" applyFont="1" applyFill="1" applyBorder="1">
      <alignment vertical="center"/>
    </xf>
    <xf numFmtId="0" fontId="1" fillId="7" borderId="1" xfId="0" applyFont="1" applyFill="1" applyBorder="1" applyAlignment="1">
      <alignment horizontal="center" vertical="center"/>
    </xf>
    <xf numFmtId="176" fontId="1" fillId="7" borderId="1" xfId="0" applyNumberFormat="1" applyFont="1" applyFill="1" applyBorder="1">
      <alignment vertical="center"/>
    </xf>
    <xf numFmtId="0" fontId="8" fillId="6" borderId="1" xfId="0" applyFont="1" applyFill="1" applyBorder="1" applyAlignment="1">
      <alignment horizontal="center" vertical="center"/>
    </xf>
    <xf numFmtId="177" fontId="4" fillId="8" borderId="1" xfId="0" applyNumberFormat="1" applyFont="1" applyFill="1" applyBorder="1" applyAlignment="1">
      <alignment horizontal="center" vertical="center"/>
    </xf>
    <xf numFmtId="176" fontId="4" fillId="8" borderId="1" xfId="0" applyNumberFormat="1" applyFont="1" applyFill="1" applyBorder="1" applyAlignment="1">
      <alignment horizontal="right" vertical="center" indent="1"/>
    </xf>
    <xf numFmtId="176" fontId="4" fillId="8" borderId="1" xfId="0" applyNumberFormat="1" applyFont="1" applyFill="1" applyBorder="1" applyAlignment="1">
      <alignment horizontal="center" vertical="center"/>
    </xf>
    <xf numFmtId="176" fontId="4" fillId="8" borderId="1" xfId="0" applyNumberFormat="1" applyFont="1" applyFill="1" applyBorder="1">
      <alignment vertical="center"/>
    </xf>
    <xf numFmtId="176" fontId="1" fillId="8" borderId="1" xfId="0" applyNumberFormat="1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4" fillId="8" borderId="1" xfId="0" applyNumberFormat="1" applyFont="1" applyFill="1" applyBorder="1" applyAlignment="1">
      <alignment horizontal="center" vertical="center"/>
    </xf>
    <xf numFmtId="10" fontId="5" fillId="4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right" vertical="center" indent="1"/>
    </xf>
    <xf numFmtId="176" fontId="5" fillId="5" borderId="1" xfId="0" applyNumberFormat="1" applyFont="1" applyFill="1" applyBorder="1" applyAlignment="1">
      <alignment horizontal="right" vertical="center" indent="1"/>
    </xf>
    <xf numFmtId="10" fontId="5" fillId="5" borderId="1" xfId="0" applyNumberFormat="1" applyFont="1" applyFill="1" applyBorder="1" applyAlignment="1">
      <alignment horizontal="right" vertical="center" indent="1"/>
    </xf>
    <xf numFmtId="177" fontId="4" fillId="0" borderId="1" xfId="0" applyNumberFormat="1" applyFont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right" vertical="center" indent="1"/>
    </xf>
    <xf numFmtId="176" fontId="4" fillId="8" borderId="3" xfId="0" applyNumberFormat="1" applyFont="1" applyFill="1" applyBorder="1" applyAlignment="1">
      <alignment horizontal="right" vertical="center" indent="1"/>
    </xf>
    <xf numFmtId="176" fontId="5" fillId="8" borderId="1" xfId="0" applyNumberFormat="1" applyFont="1" applyFill="1" applyBorder="1" applyAlignment="1">
      <alignment horizontal="right" vertical="center" indent="1"/>
    </xf>
    <xf numFmtId="176" fontId="4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58">
    <dxf>
      <font>
        <sz val="9"/>
      </font>
      <border>
        <left style="thin">
          <color auto="1"/>
        </left>
        <top style="thin">
          <color auto="1"/>
        </top>
        <horizontal style="thin">
          <color auto="1"/>
        </horizontal>
      </border>
    </dxf>
    <dxf>
      <font>
        <sz val="9"/>
      </font>
      <numFmt numFmtId="176" formatCode="#,##0_ "/>
      <fill>
        <patternFill patternType="solid">
          <bgColor rgb="FFF2F2F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numFmt numFmtId="176" formatCode="#,##0_ "/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numFmt numFmtId="176" formatCode="#,##0_ "/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b/>
        <sz val="9"/>
      </font>
      <alignment horizontal="center"/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</border>
    </dxf>
    <dxf>
      <font>
        <b/>
        <sz val="9"/>
      </font>
      <fill>
        <patternFill patternType="solid">
          <bgColor rgb="FFD9D9D9"/>
        </patternFill>
      </fill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sz val="9"/>
      </font>
      <border>
        <left style="thin">
          <color auto="1"/>
        </left>
        <top style="thin">
          <color auto="1"/>
        </top>
        <horizontal style="thin">
          <color auto="1"/>
        </horizontal>
      </border>
    </dxf>
    <dxf>
      <font>
        <sz val="9"/>
      </font>
      <numFmt numFmtId="176" formatCode="#,##0_ "/>
      <fill>
        <patternFill patternType="solid">
          <bgColor rgb="FFF2F2F2"/>
        </patternFill>
      </fill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sz val="9"/>
      </font>
      <numFmt numFmtId="176" formatCode="#,##0_ "/>
      <fill>
        <patternFill patternType="solid">
          <fgColor indexed="64"/>
          <bgColor rgb="FFEBF7FF"/>
        </patternFill>
      </fill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sz val="9"/>
      </font>
      <numFmt numFmtId="176" formatCode="#,##0_ "/>
      <fill>
        <patternFill patternType="solid">
          <fgColor indexed="64"/>
          <bgColor rgb="FFEBF7FF"/>
        </patternFill>
      </fill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sz val="9"/>
      </font>
      <alignment horizontal="center"/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sz val="9"/>
      </font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horizontal style="thin">
          <color auto="1"/>
        </horizontal>
      </border>
    </dxf>
    <dxf>
      <font>
        <b/>
        <sz val="9"/>
      </font>
      <alignment horizontal="center"/>
      <border>
        <right style="thin">
          <color auto="1"/>
        </right>
        <top style="thin">
          <color auto="1"/>
        </top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</border>
    </dxf>
    <dxf>
      <font>
        <b/>
        <sz val="9"/>
      </font>
      <fill>
        <patternFill patternType="solid">
          <bgColor rgb="FFD9D9D9"/>
        </patternFill>
      </fill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border outline="0">
        <left style="thin">
          <color auto="1"/>
        </left>
        <top style="thin">
          <color auto="1"/>
        </top>
      </border>
    </dxf>
    <dxf>
      <border outline="0">
        <left style="thin">
          <color auto="1"/>
        </left>
        <top style="thin">
          <color auto="1"/>
        </top>
      </border>
    </dxf>
    <dxf>
      <fill>
        <patternFill patternType="solid">
          <fgColor indexed="64"/>
          <bgColor rgb="FFEBF7FF"/>
        </patternFill>
      </fill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ill>
        <patternFill patternType="solid">
          <fgColor indexed="64"/>
          <bgColor rgb="FFEBF7FF"/>
        </patternFill>
      </fill>
      <border outline="0">
        <right style="thin">
          <color auto="1"/>
        </right>
        <top style="thin">
          <color auto="1"/>
        </top>
      </border>
    </dxf>
    <dxf>
      <border outline="0">
        <right style="thin">
          <color auto="1"/>
        </right>
        <top style="thin">
          <color auto="1"/>
        </top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top style="thin">
          <color auto="1"/>
        </top>
        <horizontal/>
      </border>
    </dxf>
    <dxf>
      <border>
        <horizontal style="thin">
          <color auto="1"/>
        </horizontal>
      </border>
    </dxf>
    <dxf>
      <border>
        <top style="thin">
          <color auto="1"/>
        </top>
      </border>
    </dxf>
    <dxf>
      <font>
        <sz val="9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z val="9"/>
      </font>
      <fill>
        <patternFill patternType="solid">
          <bgColor rgb="FFD9D9D9"/>
        </patternFill>
      </fill>
      <alignment horizont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color rgb="FF000000"/>
      </font>
      <border>
        <bottom style="thin">
          <color rgb="FF000000"/>
        </bottom>
      </border>
    </dxf>
    <dxf>
      <font>
        <color rgb="FF000000"/>
      </font>
      <border>
        <top style="thin">
          <color rgb="FF000000"/>
        </top>
        <bottom style="thin">
          <color rgb="FF000000"/>
        </bottom>
        <vertical style="thin">
          <color rgb="FFD9D9D9"/>
        </vertical>
        <horizontal style="hair">
          <color rgb="FFBFBFBF"/>
        </horizontal>
      </border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Normal Style 1 - Accent 1" pivot="0" count="7" xr9:uid="{00000000-0011-0000-FFFF-FFFF00000000}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firstColumnStripe" dxfId="51"/>
    </tableStyle>
    <tableStyle name="Light Style 1 - Accent 1" table="0" count="7" xr9:uid="{00000000-0011-0000-FFFF-FFFF01000000}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firstColumnStripe" dxfId="44"/>
    </tableStyle>
    <tableStyle name="TableStyleLight1 2" pivot="0" count="2" xr9:uid="{00000000-0011-0000-FFFF-FFFF02000000}">
      <tableStyleElement type="wholeTable" dxfId="43"/>
      <tableStyleElement type="headerRow" dxfId="42"/>
    </tableStyle>
  </tableStyles>
  <colors>
    <mruColors>
      <color rgb="FFEBF7FF"/>
      <color rgb="FFDDF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xMode val="edge"/>
          <c:yMode val="edge"/>
          <c:x val="0"/>
          <c:y val="0"/>
          <c:w val="0.96504855155944824"/>
          <c:h val="0.84827584028244019"/>
        </c:manualLayout>
      </c:layout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양식!$B$37:$B$40</c:f>
              <c:strCache>
                <c:ptCount val="4"/>
                <c:pt idx="0">
                  <c:v>원재료비</c:v>
                </c:pt>
                <c:pt idx="1">
                  <c:v>보조재료비</c:v>
                </c:pt>
                <c:pt idx="2">
                  <c:v>노무비</c:v>
                </c:pt>
                <c:pt idx="3">
                  <c:v>경비</c:v>
                </c:pt>
              </c:strCache>
            </c:strRef>
          </c:cat>
          <c:val>
            <c:numRef>
              <c:f>양식!$J$37:$J$40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DD-4D0A-8322-97B665BE1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b"/>
      <c:overlay val="0"/>
    </c:legend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xMode val="edge"/>
          <c:yMode val="edge"/>
          <c:x val="0"/>
          <c:y val="0"/>
          <c:w val="0.96504855155944824"/>
          <c:h val="0.84827584028244019"/>
        </c:manualLayout>
      </c:layout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샘플!$B$37:$B$40</c:f>
              <c:strCache>
                <c:ptCount val="4"/>
                <c:pt idx="0">
                  <c:v>원재료비</c:v>
                </c:pt>
                <c:pt idx="1">
                  <c:v>보조재료비</c:v>
                </c:pt>
                <c:pt idx="2">
                  <c:v>노무비</c:v>
                </c:pt>
                <c:pt idx="3">
                  <c:v>경비</c:v>
                </c:pt>
              </c:strCache>
            </c:strRef>
          </c:cat>
          <c:val>
            <c:numRef>
              <c:f>샘플!$J$37:$J$40</c:f>
              <c:numCache>
                <c:formatCode>0%</c:formatCode>
                <c:ptCount val="4"/>
                <c:pt idx="0">
                  <c:v>0.75643024162120032</c:v>
                </c:pt>
                <c:pt idx="1">
                  <c:v>0.10717069368667187</c:v>
                </c:pt>
                <c:pt idx="2">
                  <c:v>9.7427903351519879E-2</c:v>
                </c:pt>
                <c:pt idx="3">
                  <c:v>3.8971161340607949E-2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72-4ADC-BF69-5F7B75AFB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b"/>
      <c:overlay val="0"/>
    </c:legend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xMode val="edge"/>
          <c:yMode val="edge"/>
          <c:x val="0"/>
          <c:y val="0"/>
          <c:w val="0.96504855155944824"/>
          <c:h val="0.84827584028244019"/>
        </c:manualLayout>
      </c:layout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hPercent val="100"/>
      <c:rotY val="0"/>
      <c:depthPercent val="10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작성가이드!$B$37:$B$40</c:f>
              <c:strCache>
                <c:ptCount val="4"/>
                <c:pt idx="0">
                  <c:v>원재료비</c:v>
                </c:pt>
                <c:pt idx="1">
                  <c:v>보조재료비</c:v>
                </c:pt>
                <c:pt idx="2">
                  <c:v>노무비</c:v>
                </c:pt>
                <c:pt idx="3">
                  <c:v>경비</c:v>
                </c:pt>
              </c:strCache>
            </c:strRef>
          </c:cat>
          <c:val>
            <c:numRef>
              <c:f>작성가이드!$J$37:$J$40</c:f>
              <c:numCache>
                <c:formatCode>0%</c:formatCode>
                <c:ptCount val="4"/>
                <c:pt idx="0">
                  <c:v>0.75643024162120032</c:v>
                </c:pt>
                <c:pt idx="1">
                  <c:v>0.10717069368667187</c:v>
                </c:pt>
                <c:pt idx="2">
                  <c:v>9.7427903351519879E-2</c:v>
                </c:pt>
                <c:pt idx="3">
                  <c:v>3.8971161340607949E-2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9-46AF-A8BE-BFA732EF5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9525" cap="flat" cmpd="sng" algn="ctr">
          <a:noFill/>
          <a:prstDash val="solid"/>
          <a:round/>
          <a:headEnd w="med" len="med"/>
          <a:tailEnd w="med" len="med"/>
        </a:ln>
      </c:spPr>
    </c:plotArea>
    <c:legend>
      <c:legendPos val="b"/>
      <c:overlay val="0"/>
    </c:legend>
    <c:plotVisOnly val="0"/>
    <c:dispBlanksAs val="gap"/>
    <c:showDLblsOverMax val="1"/>
  </c:chart>
  <c:txPr>
    <a:bodyPr rot="0" vert="horz" wrap="none" lIns="0" tIns="0" rIns="0" bIns="0" anchor="ctr" anchorCtr="1"/>
    <a:lstStyle/>
    <a:p>
      <a:pPr algn="l">
        <a:defRPr sz="1000" b="0" i="0" u="none">
          <a:latin typeface="Calibri"/>
          <a:ea typeface="맑은 고딕"/>
          <a:cs typeface="맑은 고딕"/>
          <a:sym typeface="맑은 고딕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0" styleIndex="0"/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12</xdr:row>
      <xdr:rowOff>85724</xdr:rowOff>
    </xdr:from>
    <xdr:to>
      <xdr:col>9</xdr:col>
      <xdr:colOff>647700</xdr:colOff>
      <xdr:row>12</xdr:row>
      <xdr:rowOff>238125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561917" y="3545416"/>
          <a:ext cx="179916" cy="148166"/>
        </a:xfrm>
        <a:prstGeom prst="rect">
          <a:avLst/>
        </a:prstGeom>
        <a:solidFill>
          <a:srgbClr val="EAEA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475191</xdr:colOff>
      <xdr:row>4</xdr:row>
      <xdr:rowOff>80433</xdr:rowOff>
    </xdr:from>
    <xdr:to>
      <xdr:col>9</xdr:col>
      <xdr:colOff>656166</xdr:colOff>
      <xdr:row>5</xdr:row>
      <xdr:rowOff>21167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571441" y="1466850"/>
          <a:ext cx="180975" cy="152400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45" name="차트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47" name="차트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485775</xdr:colOff>
      <xdr:row>4</xdr:row>
      <xdr:rowOff>38100</xdr:rowOff>
    </xdr:from>
    <xdr:to>
      <xdr:col>8</xdr:col>
      <xdr:colOff>666750</xdr:colOff>
      <xdr:row>4</xdr:row>
      <xdr:rowOff>190500</xdr:rowOff>
    </xdr:to>
    <xdr:sp macro="" textlink="">
      <xdr:nvSpPr>
        <xdr:cNvPr id="2" name="직사각형 20">
          <a:extLst>
            <a:ext uri="{FF2B5EF4-FFF2-40B4-BE49-F238E27FC236}">
              <a16:creationId xmlns:a16="http://schemas.microsoft.com/office/drawing/2014/main" id="{F279B76E-0B38-441C-9A77-88130C7C2F17}"/>
            </a:ext>
          </a:extLst>
        </xdr:cNvPr>
        <xdr:cNvSpPr/>
      </xdr:nvSpPr>
      <xdr:spPr>
        <a:xfrm>
          <a:off x="7534275" y="1419225"/>
          <a:ext cx="180975" cy="152400"/>
        </a:xfrm>
        <a:prstGeom prst="rect">
          <a:avLst/>
        </a:prstGeom>
        <a:solidFill>
          <a:srgbClr val="EBF7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12</xdr:row>
      <xdr:rowOff>85724</xdr:rowOff>
    </xdr:from>
    <xdr:to>
      <xdr:col>9</xdr:col>
      <xdr:colOff>647700</xdr:colOff>
      <xdr:row>12</xdr:row>
      <xdr:rowOff>238125</xdr:rowOff>
    </xdr:to>
    <xdr:sp macro="" textlink="">
      <xdr:nvSpPr>
        <xdr:cNvPr id="2" name="직사각형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561917" y="3545416"/>
          <a:ext cx="179916" cy="148166"/>
        </a:xfrm>
        <a:prstGeom prst="rect">
          <a:avLst/>
        </a:prstGeom>
        <a:solidFill>
          <a:srgbClr val="EAEA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485775</xdr:colOff>
      <xdr:row>4</xdr:row>
      <xdr:rowOff>38100</xdr:rowOff>
    </xdr:from>
    <xdr:to>
      <xdr:col>9</xdr:col>
      <xdr:colOff>666750</xdr:colOff>
      <xdr:row>4</xdr:row>
      <xdr:rowOff>190500</xdr:rowOff>
    </xdr:to>
    <xdr:sp macro="" textlink="">
      <xdr:nvSpPr>
        <xdr:cNvPr id="3" name="직사각형 2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583083" y="1428750"/>
          <a:ext cx="179916" cy="148166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4" name="차트 4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5" name="차트 4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485775</xdr:colOff>
      <xdr:row>4</xdr:row>
      <xdr:rowOff>38100</xdr:rowOff>
    </xdr:from>
    <xdr:to>
      <xdr:col>8</xdr:col>
      <xdr:colOff>666750</xdr:colOff>
      <xdr:row>4</xdr:row>
      <xdr:rowOff>190500</xdr:rowOff>
    </xdr:to>
    <xdr:sp macro="" textlink="">
      <xdr:nvSpPr>
        <xdr:cNvPr id="6" name="직사각형 20">
          <a:extLst>
            <a:ext uri="{FF2B5EF4-FFF2-40B4-BE49-F238E27FC236}">
              <a16:creationId xmlns:a16="http://schemas.microsoft.com/office/drawing/2014/main" id="{A4D8E84D-5090-4CAF-833B-AD1A18C1518E}"/>
            </a:ext>
          </a:extLst>
        </xdr:cNvPr>
        <xdr:cNvSpPr/>
      </xdr:nvSpPr>
      <xdr:spPr>
        <a:xfrm>
          <a:off x="8582025" y="1419225"/>
          <a:ext cx="180975" cy="152400"/>
        </a:xfrm>
        <a:prstGeom prst="rect">
          <a:avLst/>
        </a:prstGeom>
        <a:solidFill>
          <a:srgbClr val="EBF7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12</xdr:row>
      <xdr:rowOff>85724</xdr:rowOff>
    </xdr:from>
    <xdr:to>
      <xdr:col>9</xdr:col>
      <xdr:colOff>647700</xdr:colOff>
      <xdr:row>12</xdr:row>
      <xdr:rowOff>238125</xdr:rowOff>
    </xdr:to>
    <xdr:sp macro="" textlink="">
      <xdr:nvSpPr>
        <xdr:cNvPr id="2" name="직사각형 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561917" y="3545416"/>
          <a:ext cx="179916" cy="148166"/>
        </a:xfrm>
        <a:prstGeom prst="rect">
          <a:avLst/>
        </a:prstGeom>
        <a:solidFill>
          <a:srgbClr val="EAEAE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9</xdr:col>
      <xdr:colOff>485775</xdr:colOff>
      <xdr:row>4</xdr:row>
      <xdr:rowOff>38100</xdr:rowOff>
    </xdr:from>
    <xdr:to>
      <xdr:col>9</xdr:col>
      <xdr:colOff>666750</xdr:colOff>
      <xdr:row>4</xdr:row>
      <xdr:rowOff>190500</xdr:rowOff>
    </xdr:to>
    <xdr:sp macro="" textlink="">
      <xdr:nvSpPr>
        <xdr:cNvPr id="3" name="직사각형 20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8583083" y="1428750"/>
          <a:ext cx="179916" cy="148166"/>
        </a:xfrm>
        <a:prstGeom prst="rect">
          <a:avLst/>
        </a:prstGeom>
        <a:solidFill>
          <a:schemeClr val="bg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4" name="차트 4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28575</xdr:colOff>
      <xdr:row>4</xdr:row>
      <xdr:rowOff>190500</xdr:rowOff>
    </xdr:from>
    <xdr:to>
      <xdr:col>10</xdr:col>
      <xdr:colOff>9525</xdr:colOff>
      <xdr:row>11</xdr:row>
      <xdr:rowOff>0</xdr:rowOff>
    </xdr:to>
    <xdr:graphicFrame macro="">
      <xdr:nvGraphicFramePr>
        <xdr:cNvPr id="5" name="차트 4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14:J36" totalsRowShown="0" headerRowDxfId="41" dataDxfId="39" headerRowBorderDxfId="40" tableBorderDxfId="38" totalsRowBorderDxfId="37">
  <tableColumns count="9">
    <tableColumn id="1" xr3:uid="{00000000-0010-0000-0000-000001000000}" name="구분" dataDxfId="36"/>
    <tableColumn id="2" xr3:uid="{00000000-0010-0000-0000-000002000000}" name="항목" dataDxfId="35"/>
    <tableColumn id="3" xr3:uid="{00000000-0010-0000-0000-000003000000}" name="상세내역" dataDxfId="34"/>
    <tableColumn id="4" xr3:uid="{00000000-0010-0000-0000-000004000000}" name="업체" dataDxfId="33"/>
    <tableColumn id="5" xr3:uid="{00000000-0010-0000-0000-000005000000}" name="규격" dataDxfId="32"/>
    <tableColumn id="6" xr3:uid="{00000000-0010-0000-0000-000006000000}" name="수량" dataDxfId="31"/>
    <tableColumn id="7" xr3:uid="{00000000-0010-0000-0000-000007000000}" name="단가" dataDxfId="30"/>
    <tableColumn id="8" xr3:uid="{00000000-0010-0000-0000-000008000000}" name="금액" dataDxfId="29"/>
    <tableColumn id="9" xr3:uid="{00000000-0010-0000-0000-000009000000}" name="비고" dataDxfId="28"/>
  </tableColumns>
  <tableStyleInfo name="TableStyleLight1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표1_5" displayName="표1_5" ref="B14:J36" totalsRowShown="0" headerRowDxfId="27" dataDxfId="25" headerRowBorderDxfId="26" tableBorderDxfId="24" totalsRowBorderDxfId="23">
  <tableColumns count="9">
    <tableColumn id="1" xr3:uid="{00000000-0010-0000-0100-000001000000}" name="구분" dataDxfId="22"/>
    <tableColumn id="2" xr3:uid="{00000000-0010-0000-0100-000002000000}" name="항목" dataDxfId="21"/>
    <tableColumn id="3" xr3:uid="{00000000-0010-0000-0100-000003000000}" name="상세내역" dataDxfId="20"/>
    <tableColumn id="4" xr3:uid="{00000000-0010-0000-0100-000004000000}" name="업체" dataDxfId="19"/>
    <tableColumn id="5" xr3:uid="{00000000-0010-0000-0100-000005000000}" name="규격" dataDxfId="18"/>
    <tableColumn id="6" xr3:uid="{00000000-0010-0000-0100-000006000000}" name="수량" dataDxfId="17"/>
    <tableColumn id="7" xr3:uid="{00000000-0010-0000-0100-000007000000}" name="단가" dataDxfId="16"/>
    <tableColumn id="8" xr3:uid="{00000000-0010-0000-0100-000008000000}" name="금액" dataDxfId="15"/>
    <tableColumn id="9" xr3:uid="{00000000-0010-0000-0100-000009000000}" name="비고" dataDxfId="14"/>
  </tableColumns>
  <tableStyleInfo name="TableStyleLight1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표1_3" displayName="표1_3" ref="B14:J36" totalsRowShown="0" headerRowDxfId="13" dataDxfId="11" headerRowBorderDxfId="12" tableBorderDxfId="10" totalsRowBorderDxfId="9">
  <tableColumns count="9">
    <tableColumn id="1" xr3:uid="{00000000-0010-0000-0200-000001000000}" name="구분" dataDxfId="8"/>
    <tableColumn id="2" xr3:uid="{00000000-0010-0000-0200-000002000000}" name="항목" dataDxfId="7"/>
    <tableColumn id="3" xr3:uid="{00000000-0010-0000-0200-000003000000}" name="상세내역" dataDxfId="6"/>
    <tableColumn id="4" xr3:uid="{00000000-0010-0000-0200-000004000000}" name="업체" dataDxfId="5"/>
    <tableColumn id="5" xr3:uid="{00000000-0010-0000-0200-000005000000}" name="규격" dataDxfId="4"/>
    <tableColumn id="6" xr3:uid="{00000000-0010-0000-0200-000006000000}" name="수량" dataDxfId="3"/>
    <tableColumn id="7" xr3:uid="{00000000-0010-0000-0200-000007000000}" name="단가" dataDxfId="2"/>
    <tableColumn id="8" xr3:uid="{00000000-0010-0000-0200-000008000000}" name="금액" dataDxfId="1"/>
    <tableColumn id="9" xr3:uid="{00000000-0010-0000-0200-000009000000}" name="비고" dataDxfId="0"/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41"/>
  <sheetViews>
    <sheetView showGridLines="0" showZeros="0" tabSelected="1" zoomScale="130" zoomScaleNormal="130" zoomScaleSheetLayoutView="90" workbookViewId="0">
      <selection activeCell="G8" sqref="G8:H8"/>
    </sheetView>
  </sheetViews>
  <sheetFormatPr defaultColWidth="0" defaultRowHeight="20.25" customHeight="1" zeroHeight="1" x14ac:dyDescent="0.6"/>
  <cols>
    <col min="1" max="1" width="2.5" style="1" customWidth="1"/>
    <col min="2" max="2" width="10" style="1" customWidth="1"/>
    <col min="3" max="3" width="12.5" style="1" customWidth="1"/>
    <col min="4" max="4" width="22.5" style="1" customWidth="1"/>
    <col min="5" max="5" width="12.5" style="1" customWidth="1"/>
    <col min="6" max="7" width="10" style="1" customWidth="1"/>
    <col min="8" max="8" width="12.5" style="1" customWidth="1"/>
    <col min="9" max="10" width="13.75" style="1" customWidth="1"/>
    <col min="11" max="11" width="2.375" style="1" customWidth="1"/>
    <col min="12" max="12" width="9" style="1" hidden="1" customWidth="1"/>
    <col min="13" max="13" width="9.625" style="1" hidden="1" customWidth="1"/>
    <col min="14" max="22" width="0" style="1" hidden="1" customWidth="1"/>
    <col min="23" max="16384" width="9" style="1" hidden="1"/>
  </cols>
  <sheetData>
    <row r="1" spans="2:22" s="2" customFormat="1" ht="52.5" customHeight="1" x14ac:dyDescent="0.6">
      <c r="B1" s="40" t="s">
        <v>63</v>
      </c>
      <c r="C1" s="40"/>
      <c r="D1" s="40"/>
      <c r="E1" s="40"/>
      <c r="F1" s="40"/>
      <c r="G1" s="40"/>
      <c r="H1" s="40"/>
      <c r="I1" s="40"/>
      <c r="J1" s="40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2" ht="11.25" customHeight="1" x14ac:dyDescent="0.6"/>
    <row r="3" spans="2:22" ht="22.5" customHeight="1" x14ac:dyDescent="0.6">
      <c r="B3" s="41" t="s">
        <v>17</v>
      </c>
      <c r="C3" s="41"/>
      <c r="D3" s="8" t="s">
        <v>22</v>
      </c>
      <c r="E3" s="41" t="s">
        <v>14</v>
      </c>
      <c r="F3" s="41"/>
      <c r="G3" s="41" t="s">
        <v>66</v>
      </c>
      <c r="H3" s="41"/>
      <c r="I3" s="41" t="s">
        <v>35</v>
      </c>
      <c r="J3" s="41"/>
    </row>
    <row r="4" spans="2:22" ht="22.5" customHeight="1" x14ac:dyDescent="0.6">
      <c r="B4" s="42">
        <v>0</v>
      </c>
      <c r="C4" s="42"/>
      <c r="D4" s="35">
        <v>0</v>
      </c>
      <c r="E4" s="43">
        <f>IF(ISERROR(D4/B4),0,(D4/B4))</f>
        <v>0</v>
      </c>
      <c r="F4" s="43"/>
      <c r="G4" s="44">
        <v>0</v>
      </c>
      <c r="H4" s="44"/>
      <c r="I4" s="45">
        <v>0</v>
      </c>
      <c r="J4" s="45"/>
    </row>
    <row r="5" spans="2:22" ht="16.5" customHeight="1" x14ac:dyDescent="0.6">
      <c r="B5" s="5"/>
      <c r="C5" s="5"/>
      <c r="D5" s="5"/>
      <c r="E5" s="5"/>
      <c r="F5" s="5"/>
      <c r="G5" s="5"/>
      <c r="H5" s="5"/>
      <c r="I5" s="6" t="s">
        <v>67</v>
      </c>
      <c r="J5" s="6" t="s">
        <v>24</v>
      </c>
    </row>
    <row r="6" spans="2:22" ht="22.5" customHeight="1" x14ac:dyDescent="0.6">
      <c r="B6" s="47" t="s">
        <v>30</v>
      </c>
      <c r="C6" s="47"/>
      <c r="D6" s="19">
        <f>B4</f>
        <v>0</v>
      </c>
      <c r="E6" s="47" t="s">
        <v>38</v>
      </c>
      <c r="F6" s="47"/>
      <c r="G6" s="48">
        <f>SUM(표1[금액])</f>
        <v>0</v>
      </c>
      <c r="H6" s="48"/>
      <c r="I6" s="46"/>
      <c r="J6" s="46"/>
    </row>
    <row r="7" spans="2:22" ht="22.5" customHeight="1" x14ac:dyDescent="0.6">
      <c r="B7" s="47" t="s">
        <v>25</v>
      </c>
      <c r="C7" s="47"/>
      <c r="D7" s="36">
        <v>0</v>
      </c>
      <c r="E7" s="47" t="s">
        <v>36</v>
      </c>
      <c r="F7" s="47"/>
      <c r="G7" s="48" t="str">
        <f>IF(ISERROR(G6/D4=TRUE),"",G6/D4)</f>
        <v/>
      </c>
      <c r="H7" s="48"/>
      <c r="I7" s="46"/>
      <c r="J7" s="46"/>
    </row>
    <row r="8" spans="2:22" ht="22.5" customHeight="1" x14ac:dyDescent="0.6">
      <c r="B8" s="47" t="s">
        <v>29</v>
      </c>
      <c r="C8" s="47"/>
      <c r="D8" s="19">
        <f>D4-D6</f>
        <v>0</v>
      </c>
      <c r="E8" s="47" t="s">
        <v>34</v>
      </c>
      <c r="F8" s="47"/>
      <c r="G8" s="52"/>
      <c r="H8" s="53"/>
      <c r="I8" s="46"/>
      <c r="J8" s="46"/>
    </row>
    <row r="9" spans="2:22" ht="22.5" customHeight="1" x14ac:dyDescent="0.6">
      <c r="B9" s="47" t="s">
        <v>39</v>
      </c>
      <c r="C9" s="47"/>
      <c r="D9" s="20" t="str">
        <f>IF(ISERROR(G7*D8=TRUE),"",G7*D8)</f>
        <v/>
      </c>
      <c r="E9" s="47" t="s">
        <v>37</v>
      </c>
      <c r="F9" s="47"/>
      <c r="G9" s="48" t="str">
        <f>IF(ISERROR(G7*D6=TRUE),"",G7*D6)</f>
        <v/>
      </c>
      <c r="H9" s="48"/>
      <c r="I9" s="46"/>
      <c r="J9" s="46"/>
    </row>
    <row r="10" spans="2:22" ht="22.5" customHeight="1" x14ac:dyDescent="0.6">
      <c r="B10" s="47" t="s">
        <v>41</v>
      </c>
      <c r="C10" s="47"/>
      <c r="D10" s="20">
        <f>D6*D7</f>
        <v>0</v>
      </c>
      <c r="E10" s="47" t="s">
        <v>20</v>
      </c>
      <c r="F10" s="47"/>
      <c r="G10" s="49" t="str">
        <f>IF(ISERROR(D11-G9=TRUE),"",D11-G9)</f>
        <v/>
      </c>
      <c r="H10" s="49"/>
      <c r="I10" s="46"/>
      <c r="J10" s="46"/>
      <c r="M10" s="3"/>
    </row>
    <row r="11" spans="2:22" ht="22.5" customHeight="1" x14ac:dyDescent="0.6">
      <c r="B11" s="47" t="s">
        <v>33</v>
      </c>
      <c r="C11" s="47"/>
      <c r="D11" s="21">
        <v>0</v>
      </c>
      <c r="E11" s="47" t="s">
        <v>19</v>
      </c>
      <c r="F11" s="47"/>
      <c r="G11" s="50" t="str">
        <f>IF(ISERROR(G10/D11=TRUE),"",G10/D11)</f>
        <v/>
      </c>
      <c r="H11" s="50"/>
      <c r="I11" s="46"/>
      <c r="J11" s="46"/>
    </row>
    <row r="12" spans="2:22" ht="11.25" customHeight="1" x14ac:dyDescent="0.6">
      <c r="B12" s="5"/>
      <c r="C12" s="5"/>
      <c r="D12" s="5"/>
      <c r="E12" s="5"/>
      <c r="F12" s="5"/>
      <c r="G12" s="5"/>
      <c r="H12" s="5"/>
      <c r="I12" s="5"/>
      <c r="J12" s="5"/>
    </row>
    <row r="13" spans="2:22" ht="22.5" customHeight="1" x14ac:dyDescent="0.6">
      <c r="B13" s="7" t="s">
        <v>32</v>
      </c>
      <c r="C13" s="5"/>
      <c r="D13" s="5"/>
      <c r="E13" s="5"/>
      <c r="F13" s="5"/>
      <c r="G13" s="5"/>
      <c r="H13" s="5"/>
      <c r="I13" s="5"/>
      <c r="J13" s="6" t="s">
        <v>24</v>
      </c>
    </row>
    <row r="14" spans="2:22" ht="20.25" customHeight="1" x14ac:dyDescent="0.6">
      <c r="B14" s="22" t="s">
        <v>26</v>
      </c>
      <c r="C14" s="22" t="s">
        <v>16</v>
      </c>
      <c r="D14" s="22" t="s">
        <v>31</v>
      </c>
      <c r="E14" s="22" t="s">
        <v>13</v>
      </c>
      <c r="F14" s="22" t="s">
        <v>21</v>
      </c>
      <c r="G14" s="22" t="s">
        <v>18</v>
      </c>
      <c r="H14" s="22" t="s">
        <v>23</v>
      </c>
      <c r="I14" s="22" t="s">
        <v>15</v>
      </c>
      <c r="J14" s="22" t="s">
        <v>12</v>
      </c>
    </row>
    <row r="15" spans="2:22" ht="20.25" customHeight="1" x14ac:dyDescent="0.6">
      <c r="B15" s="11" t="s">
        <v>43</v>
      </c>
      <c r="C15" s="10"/>
      <c r="D15" s="10"/>
      <c r="E15" s="10"/>
      <c r="F15" s="10"/>
      <c r="G15" s="37"/>
      <c r="H15" s="37"/>
      <c r="I15" s="24">
        <f t="shared" ref="I15:I17" si="0">G15*H15</f>
        <v>0</v>
      </c>
      <c r="J15" s="10"/>
    </row>
    <row r="16" spans="2:22" ht="20.25" customHeight="1" x14ac:dyDescent="0.6">
      <c r="B16" s="11" t="s">
        <v>43</v>
      </c>
      <c r="C16" s="10"/>
      <c r="D16" s="10"/>
      <c r="E16" s="10"/>
      <c r="F16" s="10"/>
      <c r="G16" s="37"/>
      <c r="H16" s="37">
        <v>0</v>
      </c>
      <c r="I16" s="24">
        <f t="shared" si="0"/>
        <v>0</v>
      </c>
      <c r="J16" s="10"/>
    </row>
    <row r="17" spans="2:10" ht="20.25" customHeight="1" x14ac:dyDescent="0.6">
      <c r="B17" s="11" t="s">
        <v>43</v>
      </c>
      <c r="C17" s="10"/>
      <c r="D17" s="10"/>
      <c r="E17" s="10"/>
      <c r="F17" s="10"/>
      <c r="G17" s="37"/>
      <c r="H17" s="37">
        <v>0</v>
      </c>
      <c r="I17" s="24">
        <f t="shared" si="0"/>
        <v>0</v>
      </c>
      <c r="J17" s="10"/>
    </row>
    <row r="18" spans="2:10" ht="20.25" customHeight="1" x14ac:dyDescent="0.6">
      <c r="B18" s="11" t="s">
        <v>43</v>
      </c>
      <c r="C18" s="10"/>
      <c r="D18" s="10"/>
      <c r="E18" s="10"/>
      <c r="F18" s="10"/>
      <c r="G18" s="37"/>
      <c r="H18" s="37">
        <v>0</v>
      </c>
      <c r="I18" s="24">
        <f>G18*H18</f>
        <v>0</v>
      </c>
      <c r="J18" s="10"/>
    </row>
    <row r="19" spans="2:10" ht="20.25" customHeight="1" x14ac:dyDescent="0.6">
      <c r="B19" s="11" t="s">
        <v>43</v>
      </c>
      <c r="C19" s="10"/>
      <c r="D19" s="10"/>
      <c r="E19" s="10"/>
      <c r="F19" s="10"/>
      <c r="G19" s="37"/>
      <c r="H19" s="37">
        <v>0</v>
      </c>
      <c r="I19" s="24">
        <f t="shared" ref="I19:I36" si="1">G19*H19</f>
        <v>0</v>
      </c>
      <c r="J19" s="10"/>
    </row>
    <row r="20" spans="2:10" ht="20.25" customHeight="1" x14ac:dyDescent="0.6">
      <c r="B20" s="11" t="s">
        <v>43</v>
      </c>
      <c r="C20" s="10"/>
      <c r="D20" s="10"/>
      <c r="E20" s="10"/>
      <c r="F20" s="10"/>
      <c r="G20" s="37"/>
      <c r="H20" s="37">
        <v>0</v>
      </c>
      <c r="I20" s="24">
        <f t="shared" si="1"/>
        <v>0</v>
      </c>
      <c r="J20" s="10"/>
    </row>
    <row r="21" spans="2:10" ht="20.25" customHeight="1" x14ac:dyDescent="0.6">
      <c r="B21" s="11" t="s">
        <v>43</v>
      </c>
      <c r="C21" s="10"/>
      <c r="D21" s="10"/>
      <c r="E21" s="10"/>
      <c r="F21" s="10"/>
      <c r="G21" s="37"/>
      <c r="H21" s="37">
        <v>0</v>
      </c>
      <c r="I21" s="24">
        <f t="shared" si="1"/>
        <v>0</v>
      </c>
      <c r="J21" s="10"/>
    </row>
    <row r="22" spans="2:10" ht="20.25" customHeight="1" x14ac:dyDescent="0.6">
      <c r="B22" s="11" t="s">
        <v>43</v>
      </c>
      <c r="C22" s="10"/>
      <c r="D22" s="10"/>
      <c r="E22" s="10"/>
      <c r="F22" s="10"/>
      <c r="G22" s="37"/>
      <c r="H22" s="37">
        <v>0</v>
      </c>
      <c r="I22" s="24">
        <f t="shared" si="1"/>
        <v>0</v>
      </c>
      <c r="J22" s="10"/>
    </row>
    <row r="23" spans="2:10" ht="20.25" customHeight="1" x14ac:dyDescent="0.6">
      <c r="B23" s="11" t="s">
        <v>43</v>
      </c>
      <c r="C23" s="10"/>
      <c r="D23" s="10"/>
      <c r="E23" s="10"/>
      <c r="F23" s="10"/>
      <c r="G23" s="37"/>
      <c r="H23" s="37">
        <v>0</v>
      </c>
      <c r="I23" s="24">
        <f t="shared" si="1"/>
        <v>0</v>
      </c>
      <c r="J23" s="10"/>
    </row>
    <row r="24" spans="2:10" ht="20.25" customHeight="1" x14ac:dyDescent="0.6">
      <c r="B24" s="11" t="s">
        <v>28</v>
      </c>
      <c r="C24" s="10"/>
      <c r="D24" s="10"/>
      <c r="E24" s="10"/>
      <c r="F24" s="10"/>
      <c r="G24" s="37"/>
      <c r="H24" s="37">
        <v>0</v>
      </c>
      <c r="I24" s="24">
        <f t="shared" si="1"/>
        <v>0</v>
      </c>
      <c r="J24" s="10"/>
    </row>
    <row r="25" spans="2:10" ht="20.25" customHeight="1" x14ac:dyDescent="0.6">
      <c r="B25" s="11" t="s">
        <v>28</v>
      </c>
      <c r="C25" s="10"/>
      <c r="D25" s="10"/>
      <c r="E25" s="10"/>
      <c r="F25" s="10"/>
      <c r="G25" s="37"/>
      <c r="H25" s="37">
        <v>0</v>
      </c>
      <c r="I25" s="24">
        <f t="shared" si="1"/>
        <v>0</v>
      </c>
      <c r="J25" s="10"/>
    </row>
    <row r="26" spans="2:10" ht="20.25" customHeight="1" x14ac:dyDescent="0.6">
      <c r="B26" s="11" t="s">
        <v>55</v>
      </c>
      <c r="C26" s="10"/>
      <c r="D26" s="10"/>
      <c r="E26" s="10"/>
      <c r="F26" s="10"/>
      <c r="G26" s="37"/>
      <c r="H26" s="37">
        <v>0</v>
      </c>
      <c r="I26" s="24">
        <f t="shared" si="1"/>
        <v>0</v>
      </c>
      <c r="J26" s="10"/>
    </row>
    <row r="27" spans="2:10" ht="20.25" customHeight="1" x14ac:dyDescent="0.6">
      <c r="B27" s="11" t="s">
        <v>7</v>
      </c>
      <c r="C27" s="10"/>
      <c r="D27" s="10"/>
      <c r="E27" s="10"/>
      <c r="F27" s="10"/>
      <c r="G27" s="37"/>
      <c r="H27" s="37">
        <v>0</v>
      </c>
      <c r="I27" s="24">
        <f t="shared" si="1"/>
        <v>0</v>
      </c>
      <c r="J27" s="10"/>
    </row>
    <row r="28" spans="2:10" ht="20.25" customHeight="1" x14ac:dyDescent="0.6">
      <c r="B28" s="11"/>
      <c r="C28" s="10"/>
      <c r="D28" s="10"/>
      <c r="E28" s="10"/>
      <c r="F28" s="10"/>
      <c r="G28" s="37"/>
      <c r="H28" s="37"/>
      <c r="I28" s="24">
        <f t="shared" si="1"/>
        <v>0</v>
      </c>
      <c r="J28" s="10"/>
    </row>
    <row r="29" spans="2:10" ht="20.25" customHeight="1" x14ac:dyDescent="0.6">
      <c r="B29" s="11"/>
      <c r="C29" s="10"/>
      <c r="D29" s="10"/>
      <c r="E29" s="10"/>
      <c r="F29" s="10"/>
      <c r="G29" s="37"/>
      <c r="H29" s="37"/>
      <c r="I29" s="24">
        <f t="shared" si="1"/>
        <v>0</v>
      </c>
      <c r="J29" s="10"/>
    </row>
    <row r="30" spans="2:10" ht="20.25" customHeight="1" x14ac:dyDescent="0.6">
      <c r="B30" s="11"/>
      <c r="C30" s="10"/>
      <c r="D30" s="10"/>
      <c r="E30" s="10"/>
      <c r="F30" s="10"/>
      <c r="G30" s="37"/>
      <c r="H30" s="37"/>
      <c r="I30" s="24">
        <f t="shared" si="1"/>
        <v>0</v>
      </c>
      <c r="J30" s="10"/>
    </row>
    <row r="31" spans="2:10" ht="20.25" customHeight="1" x14ac:dyDescent="0.6">
      <c r="B31" s="11"/>
      <c r="C31" s="10"/>
      <c r="D31" s="10"/>
      <c r="E31" s="10"/>
      <c r="F31" s="10"/>
      <c r="G31" s="37"/>
      <c r="H31" s="37"/>
      <c r="I31" s="24">
        <f t="shared" si="1"/>
        <v>0</v>
      </c>
      <c r="J31" s="10"/>
    </row>
    <row r="32" spans="2:10" ht="20.25" customHeight="1" x14ac:dyDescent="0.6">
      <c r="B32" s="11"/>
      <c r="C32" s="10"/>
      <c r="D32" s="10"/>
      <c r="E32" s="10"/>
      <c r="F32" s="10"/>
      <c r="G32" s="37"/>
      <c r="H32" s="37"/>
      <c r="I32" s="24"/>
      <c r="J32" s="10"/>
    </row>
    <row r="33" spans="2:10" ht="20.25" customHeight="1" x14ac:dyDescent="0.6">
      <c r="B33" s="11"/>
      <c r="C33" s="12"/>
      <c r="D33" s="12"/>
      <c r="E33" s="10"/>
      <c r="F33" s="10"/>
      <c r="G33" s="38"/>
      <c r="H33" s="38"/>
      <c r="I33" s="24"/>
      <c r="J33" s="12"/>
    </row>
    <row r="34" spans="2:10" ht="20.25" customHeight="1" x14ac:dyDescent="0.6">
      <c r="B34" s="11"/>
      <c r="C34" s="12"/>
      <c r="D34" s="12"/>
      <c r="E34" s="10"/>
      <c r="F34" s="10"/>
      <c r="G34" s="38"/>
      <c r="H34" s="38"/>
      <c r="I34" s="24"/>
      <c r="J34" s="12"/>
    </row>
    <row r="35" spans="2:10" ht="20.25" customHeight="1" x14ac:dyDescent="0.6">
      <c r="B35" s="11"/>
      <c r="C35" s="15"/>
      <c r="D35" s="15"/>
      <c r="E35" s="16"/>
      <c r="F35" s="16"/>
      <c r="G35" s="39"/>
      <c r="H35" s="39"/>
      <c r="I35" s="24"/>
      <c r="J35" s="15"/>
    </row>
    <row r="36" spans="2:10" ht="20.25" customHeight="1" x14ac:dyDescent="0.6">
      <c r="B36" s="14"/>
      <c r="C36" s="15"/>
      <c r="D36" s="15"/>
      <c r="E36" s="16"/>
      <c r="F36" s="16"/>
      <c r="G36" s="39"/>
      <c r="H36" s="39"/>
      <c r="I36" s="18">
        <f t="shared" si="1"/>
        <v>0</v>
      </c>
      <c r="J36" s="15"/>
    </row>
    <row r="37" spans="2:10" ht="20.25" customHeight="1" x14ac:dyDescent="0.6">
      <c r="B37" s="25" t="s">
        <v>43</v>
      </c>
      <c r="C37" s="26"/>
      <c r="D37" s="26"/>
      <c r="E37" s="26"/>
      <c r="F37" s="26"/>
      <c r="G37" s="27"/>
      <c r="H37" s="27"/>
      <c r="I37" s="27">
        <f>SUMIF($B$15:$B$36,B37,$I$15:$I$36)</f>
        <v>0</v>
      </c>
      <c r="J37" s="28" t="e">
        <f>I37/($I$37+$I$38+$I$39+$I$40)</f>
        <v>#DIV/0!</v>
      </c>
    </row>
    <row r="38" spans="2:10" ht="20.25" customHeight="1" x14ac:dyDescent="0.6">
      <c r="B38" s="25" t="s">
        <v>28</v>
      </c>
      <c r="C38" s="29"/>
      <c r="D38" s="29"/>
      <c r="E38" s="26"/>
      <c r="F38" s="26"/>
      <c r="G38" s="30"/>
      <c r="H38" s="30"/>
      <c r="I38" s="27">
        <f>SUMIF($B$15:$B$36,B38,$I$15:$I$36)</f>
        <v>0</v>
      </c>
      <c r="J38" s="28" t="e">
        <f>I38/($I$37+$I$38+$I$39+$I$40)</f>
        <v>#DIV/0!</v>
      </c>
    </row>
    <row r="39" spans="2:10" ht="20.25" customHeight="1" x14ac:dyDescent="0.6">
      <c r="B39" s="25" t="s">
        <v>55</v>
      </c>
      <c r="C39" s="29"/>
      <c r="D39" s="29"/>
      <c r="E39" s="26"/>
      <c r="F39" s="26"/>
      <c r="G39" s="30"/>
      <c r="H39" s="30"/>
      <c r="I39" s="27">
        <f>SUMIF($B$15:$B$36,B39,$I$15:$I$36)</f>
        <v>0</v>
      </c>
      <c r="J39" s="28" t="e">
        <f>I39/($I$37+$I$38+$I$39+$I$40)</f>
        <v>#DIV/0!</v>
      </c>
    </row>
    <row r="40" spans="2:10" ht="20.25" customHeight="1" x14ac:dyDescent="0.6">
      <c r="B40" s="25" t="s">
        <v>7</v>
      </c>
      <c r="C40" s="31"/>
      <c r="D40" s="31"/>
      <c r="E40" s="32"/>
      <c r="F40" s="32"/>
      <c r="G40" s="33"/>
      <c r="H40" s="33"/>
      <c r="I40" s="27">
        <f>SUMIF($B$15:$B$36,B40,$I$15:$I$36)</f>
        <v>0</v>
      </c>
      <c r="J40" s="28" t="e">
        <f>I40/($I$37+$I$38+$I$39+$I$40)</f>
        <v>#DIV/0!</v>
      </c>
    </row>
    <row r="41" spans="2:10" ht="20.25" customHeight="1" x14ac:dyDescent="0.6"/>
  </sheetData>
  <mergeCells count="28">
    <mergeCell ref="G10:H10"/>
    <mergeCell ref="B11:C11"/>
    <mergeCell ref="E11:F11"/>
    <mergeCell ref="G11:H11"/>
    <mergeCell ref="B6:C6"/>
    <mergeCell ref="E6:F6"/>
    <mergeCell ref="G6:H6"/>
    <mergeCell ref="B4:C4"/>
    <mergeCell ref="E4:F4"/>
    <mergeCell ref="G4:H4"/>
    <mergeCell ref="I4:J4"/>
    <mergeCell ref="I6:J11"/>
    <mergeCell ref="B7:C7"/>
    <mergeCell ref="E7:F7"/>
    <mergeCell ref="G7:H7"/>
    <mergeCell ref="B8:C8"/>
    <mergeCell ref="E8:F8"/>
    <mergeCell ref="G8:H8"/>
    <mergeCell ref="B9:C9"/>
    <mergeCell ref="E9:F9"/>
    <mergeCell ref="G9:H9"/>
    <mergeCell ref="B10:C10"/>
    <mergeCell ref="E10:F10"/>
    <mergeCell ref="B1:J1"/>
    <mergeCell ref="B3:C3"/>
    <mergeCell ref="E3:F3"/>
    <mergeCell ref="G3:H3"/>
    <mergeCell ref="I3:J3"/>
  </mergeCells>
  <phoneticPr fontId="14" type="noConversion"/>
  <printOptions horizontalCentered="1"/>
  <pageMargins left="0.39347222447395325" right="0.39347222447395325" top="0.59041666984558105" bottom="0.39347222447395325" header="0" footer="0"/>
  <pageSetup paperSize="9" scale="72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V41"/>
  <sheetViews>
    <sheetView showGridLines="0" showZeros="0" zoomScaleNormal="100" zoomScaleSheetLayoutView="90" workbookViewId="0">
      <selection activeCell="G8" sqref="G8:H8"/>
    </sheetView>
  </sheetViews>
  <sheetFormatPr defaultColWidth="0" defaultRowHeight="20.25" customHeight="1" zeroHeight="1" x14ac:dyDescent="0.6"/>
  <cols>
    <col min="1" max="1" width="2.5" style="1" customWidth="1"/>
    <col min="2" max="2" width="10" style="1" customWidth="1"/>
    <col min="3" max="3" width="12.5" style="1" customWidth="1"/>
    <col min="4" max="4" width="22.5" style="1" customWidth="1"/>
    <col min="5" max="5" width="12.5" style="1" customWidth="1"/>
    <col min="6" max="7" width="10" style="1" customWidth="1"/>
    <col min="8" max="8" width="12.5" style="1" customWidth="1"/>
    <col min="9" max="10" width="13.75" style="1" customWidth="1"/>
    <col min="11" max="11" width="2.375" style="1" customWidth="1"/>
    <col min="12" max="12" width="9" style="1" hidden="1" customWidth="1"/>
    <col min="13" max="13" width="9.625" style="1" hidden="1" customWidth="1"/>
    <col min="14" max="22" width="0" style="1" hidden="1" customWidth="1"/>
    <col min="23" max="16384" width="9" style="1" hidden="1"/>
  </cols>
  <sheetData>
    <row r="1" spans="2:22" s="2" customFormat="1" ht="52.5" customHeight="1" x14ac:dyDescent="0.6">
      <c r="B1" s="40" t="s">
        <v>63</v>
      </c>
      <c r="C1" s="40"/>
      <c r="D1" s="40"/>
      <c r="E1" s="40"/>
      <c r="F1" s="40"/>
      <c r="G1" s="40"/>
      <c r="H1" s="40"/>
      <c r="I1" s="40"/>
      <c r="J1" s="40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2" ht="11.25" customHeight="1" x14ac:dyDescent="0.6"/>
    <row r="3" spans="2:22" ht="22.5" customHeight="1" x14ac:dyDescent="0.6">
      <c r="B3" s="41" t="s">
        <v>17</v>
      </c>
      <c r="C3" s="41"/>
      <c r="D3" s="8" t="s">
        <v>22</v>
      </c>
      <c r="E3" s="41" t="s">
        <v>14</v>
      </c>
      <c r="F3" s="41"/>
      <c r="G3" s="41" t="s">
        <v>66</v>
      </c>
      <c r="H3" s="41"/>
      <c r="I3" s="41" t="s">
        <v>64</v>
      </c>
      <c r="J3" s="41"/>
    </row>
    <row r="4" spans="2:22" ht="22.5" customHeight="1" x14ac:dyDescent="0.6">
      <c r="B4" s="42">
        <v>3000</v>
      </c>
      <c r="C4" s="42"/>
      <c r="D4" s="35">
        <v>4000</v>
      </c>
      <c r="E4" s="43">
        <f>IF(ISERROR(D4/B4),0,(D4/B4))</f>
        <v>1.3333333333333333</v>
      </c>
      <c r="F4" s="43"/>
      <c r="G4" s="44">
        <v>45316</v>
      </c>
      <c r="H4" s="44"/>
      <c r="I4" s="45" t="s">
        <v>65</v>
      </c>
      <c r="J4" s="45"/>
    </row>
    <row r="5" spans="2:22" ht="16.5" customHeight="1" x14ac:dyDescent="0.6">
      <c r="B5" s="5"/>
      <c r="C5" s="5"/>
      <c r="D5" s="5"/>
      <c r="E5" s="5"/>
      <c r="F5" s="5"/>
      <c r="G5" s="5"/>
      <c r="H5" s="5"/>
      <c r="I5" s="6" t="s">
        <v>67</v>
      </c>
      <c r="J5" s="6" t="s">
        <v>24</v>
      </c>
    </row>
    <row r="6" spans="2:22" ht="22.5" customHeight="1" x14ac:dyDescent="0.6">
      <c r="B6" s="47" t="s">
        <v>71</v>
      </c>
      <c r="C6" s="47"/>
      <c r="D6" s="19">
        <f>B4</f>
        <v>3000</v>
      </c>
      <c r="E6" s="47" t="s">
        <v>38</v>
      </c>
      <c r="F6" s="47"/>
      <c r="G6" s="48">
        <f>SUM(I15:I36)</f>
        <v>5132000</v>
      </c>
      <c r="H6" s="48"/>
      <c r="I6" s="46"/>
      <c r="J6" s="46"/>
    </row>
    <row r="7" spans="2:22" ht="22.5" customHeight="1" x14ac:dyDescent="0.6">
      <c r="B7" s="47" t="s">
        <v>74</v>
      </c>
      <c r="C7" s="47"/>
      <c r="D7" s="36">
        <f>G8*160%</f>
        <v>4105.6000000000004</v>
      </c>
      <c r="E7" s="47" t="s">
        <v>72</v>
      </c>
      <c r="F7" s="47"/>
      <c r="G7" s="48">
        <f>IF(ISERROR(G6/D4=TRUE),"",G6/D4)</f>
        <v>1283</v>
      </c>
      <c r="H7" s="48"/>
      <c r="I7" s="46"/>
      <c r="J7" s="46"/>
    </row>
    <row r="8" spans="2:22" ht="22.5" customHeight="1" x14ac:dyDescent="0.6">
      <c r="B8" s="47" t="s">
        <v>29</v>
      </c>
      <c r="C8" s="47"/>
      <c r="D8" s="19">
        <f>D4-D6</f>
        <v>1000</v>
      </c>
      <c r="E8" s="47" t="s">
        <v>34</v>
      </c>
      <c r="F8" s="47"/>
      <c r="G8" s="52">
        <f>G7*200%</f>
        <v>2566</v>
      </c>
      <c r="H8" s="53"/>
      <c r="I8" s="46"/>
      <c r="J8" s="46"/>
    </row>
    <row r="9" spans="2:22" ht="22.5" customHeight="1" x14ac:dyDescent="0.6">
      <c r="B9" s="47" t="s">
        <v>39</v>
      </c>
      <c r="C9" s="47"/>
      <c r="D9" s="20">
        <f>IF(ISERROR(G7*D8=TRUE),"",G7*D8)</f>
        <v>1283000</v>
      </c>
      <c r="E9" s="47" t="s">
        <v>73</v>
      </c>
      <c r="F9" s="47"/>
      <c r="G9" s="48">
        <f>IF(ISERROR(G7*D6=TRUE),"",G7*D6)</f>
        <v>3849000</v>
      </c>
      <c r="H9" s="48"/>
      <c r="I9" s="46"/>
      <c r="J9" s="46"/>
    </row>
    <row r="10" spans="2:22" ht="22.5" customHeight="1" x14ac:dyDescent="0.6">
      <c r="B10" s="47" t="s">
        <v>75</v>
      </c>
      <c r="C10" s="47"/>
      <c r="D10" s="20">
        <f>D6*D7</f>
        <v>12316800.000000002</v>
      </c>
      <c r="E10" s="47" t="s">
        <v>70</v>
      </c>
      <c r="F10" s="47"/>
      <c r="G10" s="49">
        <f>IF(ISERROR(D11-G9=TRUE),"",D11-G9)</f>
        <v>8151000</v>
      </c>
      <c r="H10" s="49"/>
      <c r="I10" s="46"/>
      <c r="J10" s="46"/>
      <c r="M10" s="3"/>
    </row>
    <row r="11" spans="2:22" ht="22.5" customHeight="1" x14ac:dyDescent="0.6">
      <c r="B11" s="47" t="s">
        <v>69</v>
      </c>
      <c r="C11" s="47"/>
      <c r="D11" s="54">
        <v>12000000</v>
      </c>
      <c r="E11" s="47" t="s">
        <v>68</v>
      </c>
      <c r="F11" s="47"/>
      <c r="G11" s="50">
        <f>IF(ISERROR(G10/D11=TRUE),"",G10/D11)</f>
        <v>0.67925000000000002</v>
      </c>
      <c r="H11" s="50"/>
      <c r="I11" s="46"/>
      <c r="J11" s="46"/>
    </row>
    <row r="12" spans="2:22" ht="11.25" customHeight="1" x14ac:dyDescent="0.6">
      <c r="B12" s="5"/>
      <c r="C12" s="5"/>
      <c r="D12" s="5"/>
      <c r="E12" s="5"/>
      <c r="F12" s="5"/>
      <c r="G12" s="5"/>
      <c r="H12" s="5"/>
      <c r="I12" s="5"/>
      <c r="J12" s="5"/>
    </row>
    <row r="13" spans="2:22" ht="22.5" customHeight="1" x14ac:dyDescent="0.6">
      <c r="B13" s="7" t="s">
        <v>32</v>
      </c>
      <c r="C13" s="5"/>
      <c r="D13" s="5"/>
      <c r="E13" s="5"/>
      <c r="F13" s="5"/>
      <c r="G13" s="5"/>
      <c r="H13" s="55"/>
      <c r="I13" s="5"/>
      <c r="J13" s="6" t="s">
        <v>24</v>
      </c>
    </row>
    <row r="14" spans="2:22" ht="20.25" customHeight="1" x14ac:dyDescent="0.6">
      <c r="B14" s="34" t="s">
        <v>26</v>
      </c>
      <c r="C14" s="34" t="s">
        <v>16</v>
      </c>
      <c r="D14" s="34" t="s">
        <v>31</v>
      </c>
      <c r="E14" s="34" t="s">
        <v>13</v>
      </c>
      <c r="F14" s="34" t="s">
        <v>21</v>
      </c>
      <c r="G14" s="34" t="s">
        <v>18</v>
      </c>
      <c r="H14" s="34" t="s">
        <v>23</v>
      </c>
      <c r="I14" s="34" t="s">
        <v>15</v>
      </c>
      <c r="J14" s="34" t="s">
        <v>12</v>
      </c>
    </row>
    <row r="15" spans="2:22" ht="20.25" customHeight="1" x14ac:dyDescent="0.6">
      <c r="B15" s="11" t="s">
        <v>43</v>
      </c>
      <c r="C15" s="10" t="s">
        <v>1</v>
      </c>
      <c r="D15" s="10" t="s">
        <v>42</v>
      </c>
      <c r="E15" s="10" t="s">
        <v>45</v>
      </c>
      <c r="F15" s="10" t="s">
        <v>56</v>
      </c>
      <c r="G15" s="37">
        <v>1000</v>
      </c>
      <c r="H15" s="37">
        <v>3000</v>
      </c>
      <c r="I15" s="24">
        <f t="shared" ref="I15:I17" si="0">G15*H15</f>
        <v>3000000</v>
      </c>
      <c r="J15" s="10"/>
    </row>
    <row r="16" spans="2:22" ht="20.25" customHeight="1" x14ac:dyDescent="0.6">
      <c r="B16" s="11" t="s">
        <v>43</v>
      </c>
      <c r="C16" s="10" t="s">
        <v>52</v>
      </c>
      <c r="D16" s="10" t="s">
        <v>10</v>
      </c>
      <c r="E16" s="10" t="s">
        <v>45</v>
      </c>
      <c r="F16" s="10" t="s">
        <v>47</v>
      </c>
      <c r="G16" s="37">
        <v>50</v>
      </c>
      <c r="H16" s="37">
        <v>4000</v>
      </c>
      <c r="I16" s="24">
        <f t="shared" si="0"/>
        <v>200000</v>
      </c>
      <c r="J16" s="10"/>
    </row>
    <row r="17" spans="2:10" ht="20.25" customHeight="1" x14ac:dyDescent="0.6">
      <c r="B17" s="11" t="s">
        <v>43</v>
      </c>
      <c r="C17" s="10" t="s">
        <v>0</v>
      </c>
      <c r="D17" s="10" t="s">
        <v>10</v>
      </c>
      <c r="E17" s="10" t="s">
        <v>46</v>
      </c>
      <c r="F17" s="10" t="s">
        <v>47</v>
      </c>
      <c r="G17" s="37">
        <v>50</v>
      </c>
      <c r="H17" s="37">
        <v>3500</v>
      </c>
      <c r="I17" s="24">
        <f t="shared" si="0"/>
        <v>175000</v>
      </c>
      <c r="J17" s="10"/>
    </row>
    <row r="18" spans="2:10" ht="20.25" customHeight="1" x14ac:dyDescent="0.6">
      <c r="B18" s="11" t="s">
        <v>43</v>
      </c>
      <c r="C18" s="10" t="s">
        <v>2</v>
      </c>
      <c r="D18" s="10" t="s">
        <v>10</v>
      </c>
      <c r="E18" s="10" t="s">
        <v>46</v>
      </c>
      <c r="F18" s="10" t="s">
        <v>47</v>
      </c>
      <c r="G18" s="37">
        <v>50</v>
      </c>
      <c r="H18" s="37">
        <v>3000</v>
      </c>
      <c r="I18" s="24">
        <f>G18*H18</f>
        <v>150000</v>
      </c>
      <c r="J18" s="10"/>
    </row>
    <row r="19" spans="2:10" ht="20.25" customHeight="1" x14ac:dyDescent="0.6">
      <c r="B19" s="11" t="s">
        <v>43</v>
      </c>
      <c r="C19" s="10" t="s">
        <v>48</v>
      </c>
      <c r="D19" s="10" t="s">
        <v>61</v>
      </c>
      <c r="E19" s="10" t="s">
        <v>49</v>
      </c>
      <c r="F19" s="10" t="s">
        <v>47</v>
      </c>
      <c r="G19" s="37">
        <v>20</v>
      </c>
      <c r="H19" s="37">
        <v>4000</v>
      </c>
      <c r="I19" s="24">
        <f t="shared" ref="I19:I36" si="1">G19*H19</f>
        <v>80000</v>
      </c>
      <c r="J19" s="10"/>
    </row>
    <row r="20" spans="2:10" ht="20.25" customHeight="1" x14ac:dyDescent="0.6">
      <c r="B20" s="11" t="s">
        <v>43</v>
      </c>
      <c r="C20" s="10" t="s">
        <v>54</v>
      </c>
      <c r="D20" s="10" t="s">
        <v>4</v>
      </c>
      <c r="E20" s="10" t="s">
        <v>50</v>
      </c>
      <c r="F20" s="10" t="s">
        <v>47</v>
      </c>
      <c r="G20" s="37">
        <v>15</v>
      </c>
      <c r="H20" s="37">
        <v>5000</v>
      </c>
      <c r="I20" s="24">
        <f t="shared" si="1"/>
        <v>75000</v>
      </c>
      <c r="J20" s="10"/>
    </row>
    <row r="21" spans="2:10" ht="20.25" customHeight="1" x14ac:dyDescent="0.6">
      <c r="B21" s="11" t="s">
        <v>43</v>
      </c>
      <c r="C21" s="10" t="s">
        <v>51</v>
      </c>
      <c r="D21" s="10" t="s">
        <v>4</v>
      </c>
      <c r="E21" s="10" t="s">
        <v>50</v>
      </c>
      <c r="F21" s="10" t="s">
        <v>47</v>
      </c>
      <c r="G21" s="37">
        <v>30</v>
      </c>
      <c r="H21" s="37">
        <v>2000</v>
      </c>
      <c r="I21" s="24">
        <f t="shared" si="1"/>
        <v>60000</v>
      </c>
      <c r="J21" s="10"/>
    </row>
    <row r="22" spans="2:10" ht="20.25" customHeight="1" x14ac:dyDescent="0.6">
      <c r="B22" s="11" t="s">
        <v>43</v>
      </c>
      <c r="C22" s="10" t="s">
        <v>9</v>
      </c>
      <c r="D22" s="10" t="s">
        <v>11</v>
      </c>
      <c r="E22" s="10" t="s">
        <v>45</v>
      </c>
      <c r="F22" s="10" t="s">
        <v>56</v>
      </c>
      <c r="G22" s="37">
        <v>10</v>
      </c>
      <c r="H22" s="37">
        <v>2200</v>
      </c>
      <c r="I22" s="24">
        <f t="shared" si="1"/>
        <v>22000</v>
      </c>
      <c r="J22" s="10"/>
    </row>
    <row r="23" spans="2:10" ht="20.25" customHeight="1" x14ac:dyDescent="0.6">
      <c r="B23" s="11" t="s">
        <v>43</v>
      </c>
      <c r="C23" s="10" t="s">
        <v>5</v>
      </c>
      <c r="D23" s="10" t="s">
        <v>59</v>
      </c>
      <c r="E23" s="10" t="s">
        <v>45</v>
      </c>
      <c r="F23" s="10" t="s">
        <v>44</v>
      </c>
      <c r="G23" s="37">
        <v>30</v>
      </c>
      <c r="H23" s="37">
        <v>4000</v>
      </c>
      <c r="I23" s="24">
        <f t="shared" si="1"/>
        <v>120000</v>
      </c>
      <c r="J23" s="10"/>
    </row>
    <row r="24" spans="2:10" ht="20.25" customHeight="1" x14ac:dyDescent="0.6">
      <c r="B24" s="11" t="s">
        <v>28</v>
      </c>
      <c r="C24" s="10" t="s">
        <v>27</v>
      </c>
      <c r="D24" s="10" t="s">
        <v>58</v>
      </c>
      <c r="E24" s="10"/>
      <c r="F24" s="10" t="s">
        <v>8</v>
      </c>
      <c r="G24" s="37">
        <v>3000</v>
      </c>
      <c r="H24" s="37">
        <v>100</v>
      </c>
      <c r="I24" s="24">
        <f t="shared" si="1"/>
        <v>300000</v>
      </c>
      <c r="J24" s="10"/>
    </row>
    <row r="25" spans="2:10" ht="20.25" customHeight="1" x14ac:dyDescent="0.6">
      <c r="B25" s="11" t="s">
        <v>28</v>
      </c>
      <c r="C25" s="10" t="s">
        <v>57</v>
      </c>
      <c r="D25" s="10" t="s">
        <v>60</v>
      </c>
      <c r="E25" s="10"/>
      <c r="F25" s="10" t="s">
        <v>3</v>
      </c>
      <c r="G25" s="37">
        <v>5</v>
      </c>
      <c r="H25" s="37">
        <v>50000</v>
      </c>
      <c r="I25" s="24">
        <f t="shared" si="1"/>
        <v>250000</v>
      </c>
      <c r="J25" s="10"/>
    </row>
    <row r="26" spans="2:10" ht="20.25" customHeight="1" x14ac:dyDescent="0.6">
      <c r="B26" s="11" t="s">
        <v>55</v>
      </c>
      <c r="C26" s="10" t="s">
        <v>40</v>
      </c>
      <c r="D26" s="10" t="s">
        <v>62</v>
      </c>
      <c r="E26" s="10"/>
      <c r="F26" s="10" t="s">
        <v>6</v>
      </c>
      <c r="G26" s="37">
        <v>5</v>
      </c>
      <c r="H26" s="37">
        <v>100000</v>
      </c>
      <c r="I26" s="24">
        <f t="shared" si="1"/>
        <v>500000</v>
      </c>
      <c r="J26" s="10"/>
    </row>
    <row r="27" spans="2:10" ht="20.25" customHeight="1" x14ac:dyDescent="0.6">
      <c r="B27" s="11" t="s">
        <v>7</v>
      </c>
      <c r="C27" s="10" t="s">
        <v>7</v>
      </c>
      <c r="D27" s="10" t="s">
        <v>58</v>
      </c>
      <c r="E27" s="10"/>
      <c r="F27" s="10" t="s">
        <v>3</v>
      </c>
      <c r="G27" s="37">
        <v>1</v>
      </c>
      <c r="H27" s="37">
        <v>200000</v>
      </c>
      <c r="I27" s="24">
        <f t="shared" si="1"/>
        <v>200000</v>
      </c>
      <c r="J27" s="10"/>
    </row>
    <row r="28" spans="2:10" ht="20.25" customHeight="1" x14ac:dyDescent="0.6">
      <c r="B28" s="11"/>
      <c r="C28" s="10"/>
      <c r="D28" s="10"/>
      <c r="E28" s="10"/>
      <c r="F28" s="10"/>
      <c r="G28" s="37"/>
      <c r="H28" s="37"/>
      <c r="I28" s="24">
        <f t="shared" si="1"/>
        <v>0</v>
      </c>
      <c r="J28" s="10"/>
    </row>
    <row r="29" spans="2:10" ht="20.25" customHeight="1" x14ac:dyDescent="0.6">
      <c r="B29" s="11"/>
      <c r="C29" s="10"/>
      <c r="D29" s="10"/>
      <c r="E29" s="10"/>
      <c r="F29" s="10"/>
      <c r="G29" s="37"/>
      <c r="H29" s="37"/>
      <c r="I29" s="24">
        <f t="shared" si="1"/>
        <v>0</v>
      </c>
      <c r="J29" s="10"/>
    </row>
    <row r="30" spans="2:10" ht="20.25" customHeight="1" x14ac:dyDescent="0.6">
      <c r="B30" s="11"/>
      <c r="C30" s="10"/>
      <c r="D30" s="10"/>
      <c r="E30" s="10"/>
      <c r="F30" s="10"/>
      <c r="G30" s="37"/>
      <c r="H30" s="37"/>
      <c r="I30" s="24">
        <f t="shared" si="1"/>
        <v>0</v>
      </c>
      <c r="J30" s="10"/>
    </row>
    <row r="31" spans="2:10" ht="20.25" customHeight="1" x14ac:dyDescent="0.6">
      <c r="B31" s="11"/>
      <c r="C31" s="10"/>
      <c r="D31" s="10"/>
      <c r="E31" s="10"/>
      <c r="F31" s="10"/>
      <c r="G31" s="37"/>
      <c r="H31" s="37"/>
      <c r="I31" s="24">
        <f t="shared" si="1"/>
        <v>0</v>
      </c>
      <c r="J31" s="10"/>
    </row>
    <row r="32" spans="2:10" ht="20.25" customHeight="1" x14ac:dyDescent="0.6">
      <c r="B32" s="11"/>
      <c r="C32" s="10"/>
      <c r="D32" s="10"/>
      <c r="E32" s="10"/>
      <c r="F32" s="10"/>
      <c r="G32" s="37"/>
      <c r="H32" s="37"/>
      <c r="I32" s="24"/>
      <c r="J32" s="10"/>
    </row>
    <row r="33" spans="2:10" ht="20.25" customHeight="1" x14ac:dyDescent="0.6">
      <c r="B33" s="11"/>
      <c r="C33" s="12"/>
      <c r="D33" s="12"/>
      <c r="E33" s="10"/>
      <c r="F33" s="10"/>
      <c r="G33" s="38"/>
      <c r="H33" s="38"/>
      <c r="I33" s="24"/>
      <c r="J33" s="12"/>
    </row>
    <row r="34" spans="2:10" ht="20.25" customHeight="1" x14ac:dyDescent="0.6">
      <c r="B34" s="11"/>
      <c r="C34" s="12"/>
      <c r="D34" s="12"/>
      <c r="E34" s="10"/>
      <c r="F34" s="10"/>
      <c r="G34" s="38"/>
      <c r="H34" s="38"/>
      <c r="I34" s="24"/>
      <c r="J34" s="12"/>
    </row>
    <row r="35" spans="2:10" ht="20.25" customHeight="1" x14ac:dyDescent="0.6">
      <c r="B35" s="11"/>
      <c r="C35" s="15"/>
      <c r="D35" s="15"/>
      <c r="E35" s="16"/>
      <c r="F35" s="16"/>
      <c r="G35" s="39"/>
      <c r="H35" s="39"/>
      <c r="I35" s="24"/>
      <c r="J35" s="15"/>
    </row>
    <row r="36" spans="2:10" ht="20.25" customHeight="1" x14ac:dyDescent="0.6">
      <c r="B36" s="14"/>
      <c r="C36" s="15"/>
      <c r="D36" s="15"/>
      <c r="E36" s="16"/>
      <c r="F36" s="16"/>
      <c r="G36" s="39"/>
      <c r="H36" s="39"/>
      <c r="I36" s="18">
        <f t="shared" si="1"/>
        <v>0</v>
      </c>
      <c r="J36" s="15"/>
    </row>
    <row r="37" spans="2:10" ht="20.25" customHeight="1" x14ac:dyDescent="0.6">
      <c r="B37" s="25" t="s">
        <v>43</v>
      </c>
      <c r="C37" s="26"/>
      <c r="D37" s="26"/>
      <c r="E37" s="26"/>
      <c r="F37" s="26"/>
      <c r="G37" s="27"/>
      <c r="H37" s="27"/>
      <c r="I37" s="27">
        <f>SUMIF($B$15:$B$36,B37,$I$15:$I$36)</f>
        <v>3882000</v>
      </c>
      <c r="J37" s="28">
        <f>I37/($I$37+$I$38+$I$39+$I$40)</f>
        <v>0.75643024162120032</v>
      </c>
    </row>
    <row r="38" spans="2:10" ht="20.25" customHeight="1" x14ac:dyDescent="0.6">
      <c r="B38" s="25" t="s">
        <v>28</v>
      </c>
      <c r="C38" s="29"/>
      <c r="D38" s="29"/>
      <c r="E38" s="26"/>
      <c r="F38" s="26"/>
      <c r="G38" s="30"/>
      <c r="H38" s="30"/>
      <c r="I38" s="27">
        <f>SUMIF($B$15:$B$36,B38,$I$15:$I$36)</f>
        <v>550000</v>
      </c>
      <c r="J38" s="28">
        <f>I38/($I$37+$I$38+$I$39+$I$40)</f>
        <v>0.10717069368667187</v>
      </c>
    </row>
    <row r="39" spans="2:10" ht="20.25" customHeight="1" x14ac:dyDescent="0.6">
      <c r="B39" s="25" t="s">
        <v>55</v>
      </c>
      <c r="C39" s="29"/>
      <c r="D39" s="29"/>
      <c r="E39" s="26"/>
      <c r="F39" s="26"/>
      <c r="G39" s="30"/>
      <c r="H39" s="30"/>
      <c r="I39" s="27">
        <f>SUMIF($B$15:$B$36,B39,$I$15:$I$36)</f>
        <v>500000</v>
      </c>
      <c r="J39" s="28">
        <f>I39/($I$37+$I$38+$I$39+$I$40)</f>
        <v>9.7427903351519879E-2</v>
      </c>
    </row>
    <row r="40" spans="2:10" ht="20.25" customHeight="1" x14ac:dyDescent="0.6">
      <c r="B40" s="25" t="s">
        <v>7</v>
      </c>
      <c r="C40" s="31"/>
      <c r="D40" s="31"/>
      <c r="E40" s="32"/>
      <c r="F40" s="32"/>
      <c r="G40" s="33"/>
      <c r="H40" s="33"/>
      <c r="I40" s="27">
        <f>SUMIF($B$15:$B$36,B40,$I$15:$I$36)</f>
        <v>200000</v>
      </c>
      <c r="J40" s="28">
        <f>I40/($I$37+$I$38+$I$39+$I$40)</f>
        <v>3.8971161340607949E-2</v>
      </c>
    </row>
    <row r="41" spans="2:10" ht="20.25" customHeight="1" x14ac:dyDescent="0.6"/>
  </sheetData>
  <mergeCells count="28">
    <mergeCell ref="G10:H10"/>
    <mergeCell ref="B11:C11"/>
    <mergeCell ref="E11:F11"/>
    <mergeCell ref="G11:H11"/>
    <mergeCell ref="B6:C6"/>
    <mergeCell ref="E6:F6"/>
    <mergeCell ref="G6:H6"/>
    <mergeCell ref="B4:C4"/>
    <mergeCell ref="E4:F4"/>
    <mergeCell ref="G4:H4"/>
    <mergeCell ref="I4:J4"/>
    <mergeCell ref="I6:J11"/>
    <mergeCell ref="B7:C7"/>
    <mergeCell ref="E7:F7"/>
    <mergeCell ref="G7:H7"/>
    <mergeCell ref="B8:C8"/>
    <mergeCell ref="E8:F8"/>
    <mergeCell ref="G8:H8"/>
    <mergeCell ref="B9:C9"/>
    <mergeCell ref="E9:F9"/>
    <mergeCell ref="G9:H9"/>
    <mergeCell ref="B10:C10"/>
    <mergeCell ref="E10:F10"/>
    <mergeCell ref="B1:J1"/>
    <mergeCell ref="B3:C3"/>
    <mergeCell ref="E3:F3"/>
    <mergeCell ref="G3:H3"/>
    <mergeCell ref="I3:J3"/>
  </mergeCells>
  <phoneticPr fontId="14" type="noConversion"/>
  <printOptions horizontalCentered="1"/>
  <pageMargins left="0.39347222447395325" right="0.39347222447395325" top="0.59041666984558105" bottom="0.39347222447395325" header="0" footer="0"/>
  <pageSetup paperSize="9" scale="72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V41"/>
  <sheetViews>
    <sheetView showGridLines="0" showZeros="0" zoomScale="85" zoomScaleNormal="85" zoomScaleSheetLayoutView="90" workbookViewId="0">
      <selection activeCell="D22" sqref="D22"/>
    </sheetView>
  </sheetViews>
  <sheetFormatPr defaultColWidth="0" defaultRowHeight="20.25" customHeight="1" zeroHeight="1" x14ac:dyDescent="0.6"/>
  <cols>
    <col min="1" max="1" width="2.5" style="1" customWidth="1"/>
    <col min="2" max="2" width="10" style="1" customWidth="1"/>
    <col min="3" max="3" width="12.5" style="1" customWidth="1"/>
    <col min="4" max="4" width="22.5" style="1" customWidth="1"/>
    <col min="5" max="5" width="12.5" style="1" customWidth="1"/>
    <col min="6" max="7" width="10" style="1" customWidth="1"/>
    <col min="8" max="8" width="12.5" style="1" customWidth="1"/>
    <col min="9" max="10" width="13.75" style="1" customWidth="1"/>
    <col min="11" max="11" width="2.375" style="1" customWidth="1"/>
    <col min="12" max="12" width="9" style="1" hidden="1" customWidth="1"/>
    <col min="13" max="13" width="9.625" style="1" hidden="1" customWidth="1"/>
    <col min="14" max="22" width="0" style="1" hidden="1" customWidth="1"/>
    <col min="23" max="16384" width="9" style="1" hidden="1"/>
  </cols>
  <sheetData>
    <row r="1" spans="2:22" s="2" customFormat="1" ht="52.5" customHeight="1" x14ac:dyDescent="0.6">
      <c r="B1" s="40" t="s">
        <v>63</v>
      </c>
      <c r="C1" s="40"/>
      <c r="D1" s="40"/>
      <c r="E1" s="40"/>
      <c r="F1" s="40"/>
      <c r="G1" s="40"/>
      <c r="H1" s="40"/>
      <c r="I1" s="40"/>
      <c r="J1" s="40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2" ht="11.25" customHeight="1" x14ac:dyDescent="0.6"/>
    <row r="3" spans="2:22" ht="22.5" customHeight="1" x14ac:dyDescent="0.6">
      <c r="B3" s="41" t="s">
        <v>17</v>
      </c>
      <c r="C3" s="41"/>
      <c r="D3" s="8" t="s">
        <v>22</v>
      </c>
      <c r="E3" s="41" t="s">
        <v>14</v>
      </c>
      <c r="F3" s="41"/>
      <c r="G3" s="41" t="s">
        <v>66</v>
      </c>
      <c r="H3" s="41"/>
      <c r="I3" s="41" t="s">
        <v>64</v>
      </c>
      <c r="J3" s="41"/>
    </row>
    <row r="4" spans="2:22" ht="22.5" customHeight="1" x14ac:dyDescent="0.6">
      <c r="B4" s="51">
        <v>3000</v>
      </c>
      <c r="C4" s="51"/>
      <c r="D4" s="9">
        <v>4000</v>
      </c>
      <c r="E4" s="43">
        <f>IF(ISERROR(D4/B4),0,(D4/B4))</f>
        <v>1.3333333333333333</v>
      </c>
      <c r="F4" s="43"/>
      <c r="G4" s="44">
        <v>45316</v>
      </c>
      <c r="H4" s="44"/>
      <c r="I4" s="45" t="s">
        <v>53</v>
      </c>
      <c r="J4" s="45"/>
    </row>
    <row r="5" spans="2:22" ht="16.5" customHeight="1" x14ac:dyDescent="0.6">
      <c r="B5" s="5"/>
      <c r="C5" s="5"/>
      <c r="D5" s="5"/>
      <c r="E5" s="5"/>
      <c r="F5" s="5"/>
      <c r="G5" s="5"/>
      <c r="H5" s="5"/>
      <c r="I5" s="5"/>
      <c r="J5" s="6" t="s">
        <v>24</v>
      </c>
    </row>
    <row r="6" spans="2:22" ht="22.5" customHeight="1" x14ac:dyDescent="0.6">
      <c r="B6" s="47" t="s">
        <v>30</v>
      </c>
      <c r="C6" s="47"/>
      <c r="D6" s="19">
        <v>3000</v>
      </c>
      <c r="E6" s="47" t="s">
        <v>38</v>
      </c>
      <c r="F6" s="47"/>
      <c r="G6" s="48">
        <f>SUM(I15:I36)</f>
        <v>5132000</v>
      </c>
      <c r="H6" s="48"/>
      <c r="I6" s="46"/>
      <c r="J6" s="46"/>
    </row>
    <row r="7" spans="2:22" ht="22.5" customHeight="1" x14ac:dyDescent="0.6">
      <c r="B7" s="47" t="s">
        <v>25</v>
      </c>
      <c r="C7" s="47"/>
      <c r="D7" s="20">
        <v>1900</v>
      </c>
      <c r="E7" s="47" t="s">
        <v>36</v>
      </c>
      <c r="F7" s="47"/>
      <c r="G7" s="48">
        <f>IF(ISERROR(G6/D4=TRUE),"",G6/D4)</f>
        <v>1283</v>
      </c>
      <c r="H7" s="48"/>
      <c r="I7" s="46"/>
      <c r="J7" s="46"/>
    </row>
    <row r="8" spans="2:22" ht="22.5" customHeight="1" x14ac:dyDescent="0.6">
      <c r="B8" s="47" t="s">
        <v>29</v>
      </c>
      <c r="C8" s="47"/>
      <c r="D8" s="19">
        <f>D4-D6</f>
        <v>1000</v>
      </c>
      <c r="E8" s="47" t="s">
        <v>34</v>
      </c>
      <c r="F8" s="47"/>
      <c r="G8" s="48">
        <v>1900</v>
      </c>
      <c r="H8" s="48"/>
      <c r="I8" s="46"/>
      <c r="J8" s="46"/>
    </row>
    <row r="9" spans="2:22" ht="22.5" customHeight="1" x14ac:dyDescent="0.6">
      <c r="B9" s="47" t="s">
        <v>39</v>
      </c>
      <c r="C9" s="47"/>
      <c r="D9" s="20">
        <f>IF(ISERROR(G7*D8=TRUE),"",G7*D8)</f>
        <v>1283000</v>
      </c>
      <c r="E9" s="47" t="s">
        <v>37</v>
      </c>
      <c r="F9" s="47"/>
      <c r="G9" s="48">
        <f>IF(ISERROR(G7*D6=TRUE),"",G7*D6)</f>
        <v>3849000</v>
      </c>
      <c r="H9" s="48"/>
      <c r="I9" s="46"/>
      <c r="J9" s="46"/>
    </row>
    <row r="10" spans="2:22" ht="22.5" customHeight="1" x14ac:dyDescent="0.6">
      <c r="B10" s="47" t="s">
        <v>41</v>
      </c>
      <c r="C10" s="47"/>
      <c r="D10" s="20">
        <f>D6*D7</f>
        <v>5700000</v>
      </c>
      <c r="E10" s="47" t="s">
        <v>20</v>
      </c>
      <c r="F10" s="47"/>
      <c r="G10" s="49">
        <f>IF(ISERROR(D11-G9=TRUE),"",D11-G9)</f>
        <v>1851000</v>
      </c>
      <c r="H10" s="49"/>
      <c r="I10" s="46"/>
      <c r="J10" s="46"/>
      <c r="M10" s="3"/>
    </row>
    <row r="11" spans="2:22" ht="22.5" customHeight="1" x14ac:dyDescent="0.6">
      <c r="B11" s="47" t="s">
        <v>33</v>
      </c>
      <c r="C11" s="47"/>
      <c r="D11" s="21">
        <v>5700000</v>
      </c>
      <c r="E11" s="47" t="s">
        <v>19</v>
      </c>
      <c r="F11" s="47"/>
      <c r="G11" s="50">
        <f>IF(ISERROR(G10/D11=TRUE),"",G10/D11)</f>
        <v>0.32473684210526316</v>
      </c>
      <c r="H11" s="50"/>
      <c r="I11" s="46"/>
      <c r="J11" s="46"/>
    </row>
    <row r="12" spans="2:22" ht="11.25" customHeight="1" x14ac:dyDescent="0.6">
      <c r="B12" s="5"/>
      <c r="C12" s="5"/>
      <c r="D12" s="5"/>
      <c r="E12" s="5"/>
      <c r="F12" s="5"/>
      <c r="G12" s="5"/>
      <c r="H12" s="5"/>
      <c r="I12" s="5"/>
      <c r="J12" s="5"/>
    </row>
    <row r="13" spans="2:22" ht="22.5" customHeight="1" x14ac:dyDescent="0.6">
      <c r="B13" s="7" t="s">
        <v>32</v>
      </c>
      <c r="C13" s="5"/>
      <c r="D13" s="5"/>
      <c r="E13" s="5"/>
      <c r="F13" s="5"/>
      <c r="G13" s="5"/>
      <c r="H13" s="5"/>
      <c r="I13" s="5"/>
      <c r="J13" s="6" t="s">
        <v>24</v>
      </c>
    </row>
    <row r="14" spans="2:22" ht="20.25" customHeight="1" x14ac:dyDescent="0.6">
      <c r="B14" s="34" t="s">
        <v>26</v>
      </c>
      <c r="C14" s="34" t="s">
        <v>16</v>
      </c>
      <c r="D14" s="34" t="s">
        <v>31</v>
      </c>
      <c r="E14" s="34" t="s">
        <v>13</v>
      </c>
      <c r="F14" s="34" t="s">
        <v>21</v>
      </c>
      <c r="G14" s="34" t="s">
        <v>18</v>
      </c>
      <c r="H14" s="34" t="s">
        <v>23</v>
      </c>
      <c r="I14" s="34" t="s">
        <v>15</v>
      </c>
      <c r="J14" s="34" t="s">
        <v>12</v>
      </c>
    </row>
    <row r="15" spans="2:22" ht="20.25" customHeight="1" x14ac:dyDescent="0.6">
      <c r="B15" s="11" t="s">
        <v>43</v>
      </c>
      <c r="C15" s="10" t="s">
        <v>1</v>
      </c>
      <c r="D15" s="10" t="s">
        <v>42</v>
      </c>
      <c r="E15" s="10" t="s">
        <v>45</v>
      </c>
      <c r="F15" s="10" t="s">
        <v>56</v>
      </c>
      <c r="G15" s="23">
        <v>1000</v>
      </c>
      <c r="H15" s="23">
        <v>3000</v>
      </c>
      <c r="I15" s="24">
        <f t="shared" ref="I15:I17" si="0">G15*H15</f>
        <v>3000000</v>
      </c>
      <c r="J15" s="10"/>
    </row>
    <row r="16" spans="2:22" ht="20.25" customHeight="1" x14ac:dyDescent="0.6">
      <c r="B16" s="11" t="s">
        <v>43</v>
      </c>
      <c r="C16" s="10" t="s">
        <v>52</v>
      </c>
      <c r="D16" s="10" t="s">
        <v>10</v>
      </c>
      <c r="E16" s="10" t="s">
        <v>45</v>
      </c>
      <c r="F16" s="10" t="s">
        <v>47</v>
      </c>
      <c r="G16" s="23">
        <v>50</v>
      </c>
      <c r="H16" s="23">
        <v>4000</v>
      </c>
      <c r="I16" s="24">
        <f t="shared" si="0"/>
        <v>200000</v>
      </c>
      <c r="J16" s="10"/>
    </row>
    <row r="17" spans="2:10" ht="20.25" customHeight="1" x14ac:dyDescent="0.6">
      <c r="B17" s="11" t="s">
        <v>43</v>
      </c>
      <c r="C17" s="10" t="s">
        <v>0</v>
      </c>
      <c r="D17" s="10" t="s">
        <v>10</v>
      </c>
      <c r="E17" s="10" t="s">
        <v>46</v>
      </c>
      <c r="F17" s="10" t="s">
        <v>47</v>
      </c>
      <c r="G17" s="23">
        <v>50</v>
      </c>
      <c r="H17" s="23">
        <v>3500</v>
      </c>
      <c r="I17" s="24">
        <f t="shared" si="0"/>
        <v>175000</v>
      </c>
      <c r="J17" s="10"/>
    </row>
    <row r="18" spans="2:10" ht="20.25" customHeight="1" x14ac:dyDescent="0.6">
      <c r="B18" s="11" t="s">
        <v>43</v>
      </c>
      <c r="C18" s="10" t="s">
        <v>2</v>
      </c>
      <c r="D18" s="10" t="s">
        <v>10</v>
      </c>
      <c r="E18" s="10" t="s">
        <v>46</v>
      </c>
      <c r="F18" s="10" t="s">
        <v>47</v>
      </c>
      <c r="G18" s="23">
        <v>50</v>
      </c>
      <c r="H18" s="23">
        <v>3000</v>
      </c>
      <c r="I18" s="24">
        <f>G18*H18</f>
        <v>150000</v>
      </c>
      <c r="J18" s="10"/>
    </row>
    <row r="19" spans="2:10" ht="20.25" customHeight="1" x14ac:dyDescent="0.6">
      <c r="B19" s="11" t="s">
        <v>43</v>
      </c>
      <c r="C19" s="10" t="s">
        <v>48</v>
      </c>
      <c r="D19" s="10" t="s">
        <v>61</v>
      </c>
      <c r="E19" s="10" t="s">
        <v>49</v>
      </c>
      <c r="F19" s="10" t="s">
        <v>47</v>
      </c>
      <c r="G19" s="23">
        <v>20</v>
      </c>
      <c r="H19" s="23">
        <v>4000</v>
      </c>
      <c r="I19" s="24">
        <f t="shared" ref="I19:I36" si="1">G19*H19</f>
        <v>80000</v>
      </c>
      <c r="J19" s="10"/>
    </row>
    <row r="20" spans="2:10" ht="20.25" customHeight="1" x14ac:dyDescent="0.6">
      <c r="B20" s="11" t="s">
        <v>43</v>
      </c>
      <c r="C20" s="10" t="s">
        <v>54</v>
      </c>
      <c r="D20" s="10" t="s">
        <v>4</v>
      </c>
      <c r="E20" s="10" t="s">
        <v>50</v>
      </c>
      <c r="F20" s="10" t="s">
        <v>47</v>
      </c>
      <c r="G20" s="23">
        <v>15</v>
      </c>
      <c r="H20" s="23">
        <v>5000</v>
      </c>
      <c r="I20" s="24">
        <f t="shared" si="1"/>
        <v>75000</v>
      </c>
      <c r="J20" s="10"/>
    </row>
    <row r="21" spans="2:10" ht="20.25" customHeight="1" x14ac:dyDescent="0.6">
      <c r="B21" s="11" t="s">
        <v>43</v>
      </c>
      <c r="C21" s="10" t="s">
        <v>51</v>
      </c>
      <c r="D21" s="10" t="s">
        <v>4</v>
      </c>
      <c r="E21" s="10" t="s">
        <v>50</v>
      </c>
      <c r="F21" s="10" t="s">
        <v>47</v>
      </c>
      <c r="G21" s="23">
        <v>30</v>
      </c>
      <c r="H21" s="23">
        <v>2000</v>
      </c>
      <c r="I21" s="24">
        <f t="shared" si="1"/>
        <v>60000</v>
      </c>
      <c r="J21" s="10"/>
    </row>
    <row r="22" spans="2:10" ht="20.25" customHeight="1" x14ac:dyDescent="0.6">
      <c r="B22" s="11" t="s">
        <v>43</v>
      </c>
      <c r="C22" s="10" t="s">
        <v>9</v>
      </c>
      <c r="D22" s="10" t="s">
        <v>11</v>
      </c>
      <c r="E22" s="10" t="s">
        <v>45</v>
      </c>
      <c r="F22" s="10" t="s">
        <v>56</v>
      </c>
      <c r="G22" s="23">
        <v>10</v>
      </c>
      <c r="H22" s="23">
        <v>2200</v>
      </c>
      <c r="I22" s="24">
        <f t="shared" si="1"/>
        <v>22000</v>
      </c>
      <c r="J22" s="10"/>
    </row>
    <row r="23" spans="2:10" ht="20.25" customHeight="1" x14ac:dyDescent="0.6">
      <c r="B23" s="11" t="s">
        <v>43</v>
      </c>
      <c r="C23" s="10" t="s">
        <v>5</v>
      </c>
      <c r="D23" s="10" t="s">
        <v>59</v>
      </c>
      <c r="E23" s="10" t="s">
        <v>45</v>
      </c>
      <c r="F23" s="10" t="s">
        <v>44</v>
      </c>
      <c r="G23" s="23">
        <v>30</v>
      </c>
      <c r="H23" s="23">
        <v>4000</v>
      </c>
      <c r="I23" s="24">
        <f t="shared" si="1"/>
        <v>120000</v>
      </c>
      <c r="J23" s="10"/>
    </row>
    <row r="24" spans="2:10" ht="20.25" customHeight="1" x14ac:dyDescent="0.6">
      <c r="B24" s="11" t="s">
        <v>28</v>
      </c>
      <c r="C24" s="10" t="s">
        <v>27</v>
      </c>
      <c r="D24" s="10" t="s">
        <v>58</v>
      </c>
      <c r="E24" s="10"/>
      <c r="F24" s="10" t="s">
        <v>8</v>
      </c>
      <c r="G24" s="23">
        <v>3000</v>
      </c>
      <c r="H24" s="23">
        <v>100</v>
      </c>
      <c r="I24" s="24">
        <f t="shared" si="1"/>
        <v>300000</v>
      </c>
      <c r="J24" s="10"/>
    </row>
    <row r="25" spans="2:10" ht="20.25" customHeight="1" x14ac:dyDescent="0.6">
      <c r="B25" s="11" t="s">
        <v>28</v>
      </c>
      <c r="C25" s="10" t="s">
        <v>57</v>
      </c>
      <c r="D25" s="10" t="s">
        <v>60</v>
      </c>
      <c r="E25" s="10"/>
      <c r="F25" s="10" t="s">
        <v>3</v>
      </c>
      <c r="G25" s="23">
        <v>5</v>
      </c>
      <c r="H25" s="23">
        <v>50000</v>
      </c>
      <c r="I25" s="24">
        <f t="shared" si="1"/>
        <v>250000</v>
      </c>
      <c r="J25" s="10"/>
    </row>
    <row r="26" spans="2:10" ht="20.25" customHeight="1" x14ac:dyDescent="0.6">
      <c r="B26" s="11" t="s">
        <v>55</v>
      </c>
      <c r="C26" s="10" t="s">
        <v>40</v>
      </c>
      <c r="D26" s="10" t="s">
        <v>62</v>
      </c>
      <c r="E26" s="10"/>
      <c r="F26" s="10" t="s">
        <v>6</v>
      </c>
      <c r="G26" s="23">
        <v>5</v>
      </c>
      <c r="H26" s="23">
        <v>100000</v>
      </c>
      <c r="I26" s="24">
        <f t="shared" si="1"/>
        <v>500000</v>
      </c>
      <c r="J26" s="10"/>
    </row>
    <row r="27" spans="2:10" ht="20.25" customHeight="1" x14ac:dyDescent="0.6">
      <c r="B27" s="11" t="s">
        <v>7</v>
      </c>
      <c r="C27" s="10" t="s">
        <v>7</v>
      </c>
      <c r="D27" s="10" t="s">
        <v>58</v>
      </c>
      <c r="E27" s="10"/>
      <c r="F27" s="10" t="s">
        <v>3</v>
      </c>
      <c r="G27" s="23">
        <v>1</v>
      </c>
      <c r="H27" s="23">
        <v>200000</v>
      </c>
      <c r="I27" s="24">
        <f t="shared" si="1"/>
        <v>200000</v>
      </c>
      <c r="J27" s="10"/>
    </row>
    <row r="28" spans="2:10" ht="20.25" customHeight="1" x14ac:dyDescent="0.6">
      <c r="B28" s="11"/>
      <c r="C28" s="10"/>
      <c r="D28" s="10"/>
      <c r="E28" s="10"/>
      <c r="F28" s="10"/>
      <c r="G28" s="23"/>
      <c r="H28" s="23"/>
      <c r="I28" s="24">
        <f t="shared" si="1"/>
        <v>0</v>
      </c>
      <c r="J28" s="10"/>
    </row>
    <row r="29" spans="2:10" ht="20.25" customHeight="1" x14ac:dyDescent="0.6">
      <c r="B29" s="11"/>
      <c r="C29" s="10"/>
      <c r="D29" s="10"/>
      <c r="E29" s="10"/>
      <c r="F29" s="10"/>
      <c r="G29" s="23"/>
      <c r="H29" s="23"/>
      <c r="I29" s="24">
        <f t="shared" si="1"/>
        <v>0</v>
      </c>
      <c r="J29" s="10"/>
    </row>
    <row r="30" spans="2:10" ht="20.25" customHeight="1" x14ac:dyDescent="0.6">
      <c r="B30" s="11"/>
      <c r="C30" s="10"/>
      <c r="D30" s="10"/>
      <c r="E30" s="10"/>
      <c r="F30" s="10"/>
      <c r="G30" s="23"/>
      <c r="H30" s="23"/>
      <c r="I30" s="24">
        <f t="shared" si="1"/>
        <v>0</v>
      </c>
      <c r="J30" s="10"/>
    </row>
    <row r="31" spans="2:10" ht="20.25" customHeight="1" x14ac:dyDescent="0.6">
      <c r="B31" s="11"/>
      <c r="C31" s="10"/>
      <c r="D31" s="10"/>
      <c r="E31" s="10"/>
      <c r="F31" s="10"/>
      <c r="G31" s="23"/>
      <c r="H31" s="23"/>
      <c r="I31" s="24">
        <f t="shared" si="1"/>
        <v>0</v>
      </c>
      <c r="J31" s="10"/>
    </row>
    <row r="32" spans="2:10" ht="20.25" customHeight="1" x14ac:dyDescent="0.6">
      <c r="B32" s="11"/>
      <c r="C32" s="10"/>
      <c r="D32" s="10"/>
      <c r="E32" s="10"/>
      <c r="F32" s="10"/>
      <c r="G32" s="23"/>
      <c r="H32" s="23"/>
      <c r="I32" s="24"/>
      <c r="J32" s="10"/>
    </row>
    <row r="33" spans="2:10" ht="20.25" customHeight="1" x14ac:dyDescent="0.6">
      <c r="B33" s="11"/>
      <c r="C33" s="12"/>
      <c r="D33" s="12"/>
      <c r="E33" s="10"/>
      <c r="F33" s="10"/>
      <c r="G33" s="13"/>
      <c r="H33" s="13"/>
      <c r="I33" s="24"/>
      <c r="J33" s="12"/>
    </row>
    <row r="34" spans="2:10" ht="20.25" customHeight="1" x14ac:dyDescent="0.6">
      <c r="B34" s="11"/>
      <c r="C34" s="12"/>
      <c r="D34" s="12"/>
      <c r="E34" s="10"/>
      <c r="F34" s="10"/>
      <c r="G34" s="13"/>
      <c r="H34" s="13"/>
      <c r="I34" s="24"/>
      <c r="J34" s="12"/>
    </row>
    <row r="35" spans="2:10" ht="20.25" customHeight="1" x14ac:dyDescent="0.6">
      <c r="B35" s="11"/>
      <c r="C35" s="15"/>
      <c r="D35" s="15"/>
      <c r="E35" s="16"/>
      <c r="F35" s="16"/>
      <c r="G35" s="17"/>
      <c r="H35" s="17"/>
      <c r="I35" s="24"/>
      <c r="J35" s="15"/>
    </row>
    <row r="36" spans="2:10" ht="20.25" customHeight="1" x14ac:dyDescent="0.6">
      <c r="B36" s="14"/>
      <c r="C36" s="15"/>
      <c r="D36" s="15"/>
      <c r="E36" s="16"/>
      <c r="F36" s="16"/>
      <c r="G36" s="17"/>
      <c r="H36" s="17"/>
      <c r="I36" s="18">
        <f t="shared" si="1"/>
        <v>0</v>
      </c>
      <c r="J36" s="15"/>
    </row>
    <row r="37" spans="2:10" ht="20.25" customHeight="1" x14ac:dyDescent="0.6">
      <c r="B37" s="25" t="s">
        <v>43</v>
      </c>
      <c r="C37" s="26"/>
      <c r="D37" s="26"/>
      <c r="E37" s="26"/>
      <c r="F37" s="26"/>
      <c r="G37" s="27"/>
      <c r="H37" s="27"/>
      <c r="I37" s="27">
        <f>SUMIF($B$15:$B$31,B37,$I$15:$I$31)</f>
        <v>3882000</v>
      </c>
      <c r="J37" s="28">
        <f>I37/($I$37+$I$38+$I$39+$I$40)</f>
        <v>0.75643024162120032</v>
      </c>
    </row>
    <row r="38" spans="2:10" ht="20.25" customHeight="1" x14ac:dyDescent="0.6">
      <c r="B38" s="25" t="s">
        <v>28</v>
      </c>
      <c r="C38" s="29"/>
      <c r="D38" s="29"/>
      <c r="E38" s="26"/>
      <c r="F38" s="26"/>
      <c r="G38" s="30"/>
      <c r="H38" s="30"/>
      <c r="I38" s="27">
        <f t="shared" ref="I38:I40" si="2">SUMIF($B$15:$B$31,B38,$I$15:$I$31)</f>
        <v>550000</v>
      </c>
      <c r="J38" s="28">
        <f>I38/($I$37+$I$38+$I$39+$I$40)</f>
        <v>0.10717069368667187</v>
      </c>
    </row>
    <row r="39" spans="2:10" ht="20.25" customHeight="1" x14ac:dyDescent="0.6">
      <c r="B39" s="25" t="s">
        <v>55</v>
      </c>
      <c r="C39" s="29"/>
      <c r="D39" s="29"/>
      <c r="E39" s="26"/>
      <c r="F39" s="26"/>
      <c r="G39" s="30"/>
      <c r="H39" s="30"/>
      <c r="I39" s="27">
        <f t="shared" si="2"/>
        <v>500000</v>
      </c>
      <c r="J39" s="28">
        <f>I39/($I$37+$I$38+$I$39+$I$40)</f>
        <v>9.7427903351519879E-2</v>
      </c>
    </row>
    <row r="40" spans="2:10" ht="20.25" customHeight="1" x14ac:dyDescent="0.6">
      <c r="B40" s="25" t="s">
        <v>7</v>
      </c>
      <c r="C40" s="31"/>
      <c r="D40" s="31"/>
      <c r="E40" s="32"/>
      <c r="F40" s="32"/>
      <c r="G40" s="33"/>
      <c r="H40" s="33"/>
      <c r="I40" s="27">
        <f t="shared" si="2"/>
        <v>200000</v>
      </c>
      <c r="J40" s="28">
        <f>I40/($I$37+$I$38+$I$39+$I$40)</f>
        <v>3.8971161340607949E-2</v>
      </c>
    </row>
    <row r="41" spans="2:10" ht="20.25" customHeight="1" x14ac:dyDescent="0.6"/>
  </sheetData>
  <mergeCells count="28">
    <mergeCell ref="G10:H10"/>
    <mergeCell ref="B11:C11"/>
    <mergeCell ref="E11:F11"/>
    <mergeCell ref="G11:H11"/>
    <mergeCell ref="B6:C6"/>
    <mergeCell ref="E6:F6"/>
    <mergeCell ref="G6:H6"/>
    <mergeCell ref="B4:C4"/>
    <mergeCell ref="E4:F4"/>
    <mergeCell ref="G4:H4"/>
    <mergeCell ref="I4:J4"/>
    <mergeCell ref="I6:J11"/>
    <mergeCell ref="B7:C7"/>
    <mergeCell ref="E7:F7"/>
    <mergeCell ref="G7:H7"/>
    <mergeCell ref="B8:C8"/>
    <mergeCell ref="E8:F8"/>
    <mergeCell ref="G8:H8"/>
    <mergeCell ref="B9:C9"/>
    <mergeCell ref="E9:F9"/>
    <mergeCell ref="G9:H9"/>
    <mergeCell ref="B10:C10"/>
    <mergeCell ref="E10:F10"/>
    <mergeCell ref="B1:J1"/>
    <mergeCell ref="B3:C3"/>
    <mergeCell ref="E3:F3"/>
    <mergeCell ref="G3:H3"/>
    <mergeCell ref="I3:J3"/>
  </mergeCells>
  <phoneticPr fontId="14" type="noConversion"/>
  <printOptions horizontalCentered="1"/>
  <pageMargins left="0.39347222447395325" right="0.39347222447395325" top="0.59041666984558105" bottom="0.39347222447395325" header="0" footer="0"/>
  <pageSetup paperSize="9" scale="72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양식</vt:lpstr>
      <vt:lpstr>샘플</vt:lpstr>
      <vt:lpstr>작성가이드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원가계산서</dc:title>
  <dc:subject>원가계산서</dc:subject>
  <dc:creator>공나양</dc:creator>
  <dc:description>본 문서의 저작권은 예스폼(yesform)에 있으며
무단 복제 배포시 법적인 제재를 받을 수 있습니다.</dc:description>
  <cp:lastModifiedBy>강사 공나양</cp:lastModifiedBy>
  <cp:revision>11</cp:revision>
  <cp:lastPrinted>2026-01-26T11:22:44Z</cp:lastPrinted>
  <dcterms:created xsi:type="dcterms:W3CDTF">2013-10-07T01:57:47Z</dcterms:created>
  <dcterms:modified xsi:type="dcterms:W3CDTF">2026-01-26T13:08:11Z</dcterms:modified>
  <cp:version>1200.0100.01</cp:version>
</cp:coreProperties>
</file>